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. GxP\09. Documentación de Procesos\01. Documentos publicados 2025\Mar 07. Publicado\DRT\"/>
    </mc:Choice>
  </mc:AlternateContent>
  <xr:revisionPtr revIDLastSave="0" documentId="13_ncr:1_{04641F88-AABE-4240-A892-9179D55670C5}" xr6:coauthVersionLast="47" xr6:coauthVersionMax="47" xr10:uidLastSave="{00000000-0000-0000-0000-000000000000}"/>
  <bookViews>
    <workbookView xWindow="-120" yWindow="480" windowWidth="29040" windowHeight="15840" tabRatio="825" xr2:uid="{00000000-000D-0000-FFFF-FFFF00000000}"/>
  </bookViews>
  <sheets>
    <sheet name="RESUMEN" sheetId="4" r:id="rId1"/>
    <sheet name="ADMISIBILIDAD" sheetId="1" r:id="rId2"/>
    <sheet name="PROYECTO" sheetId="2" r:id="rId3"/>
    <sheet name="AUDIENCIA PUBLICA" sheetId="6" r:id="rId4"/>
    <sheet name="FINAL" sheetId="3" r:id="rId5"/>
    <sheet name="Dias no Laborables" sheetId="7" r:id="rId6"/>
    <sheet name="Hoja1" sheetId="5" state="hidden" r:id="rId7"/>
  </sheets>
  <externalReferences>
    <externalReference r:id="rId8"/>
  </externalReferences>
  <definedNames>
    <definedName name="afa">[1]Hoja1!$E$3:$E$20</definedName>
    <definedName name="Conteo">Hoja1!$F$3:$F$4</definedName>
    <definedName name="Documento">Hoja1!$D$3:$D$20</definedName>
    <definedName name="Objeto">Hoja1!$E$3:$E$20</definedName>
    <definedName name="Remitente">Hoja1!$C$3:$C$21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2" i="7" l="1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9" i="3"/>
  <c r="A9" i="6"/>
  <c r="A8" i="3" s="1"/>
  <c r="A9" i="2"/>
  <c r="A8" i="6" s="1"/>
  <c r="A9" i="1"/>
  <c r="H8" i="1" s="1"/>
  <c r="A8" i="1"/>
  <c r="A8" i="2" s="1"/>
  <c r="H11" i="1"/>
  <c r="H9" i="3"/>
  <c r="H10" i="3"/>
  <c r="H8" i="6" l="1"/>
  <c r="H8" i="2"/>
  <c r="A76" i="7"/>
  <c r="A73" i="7"/>
  <c r="A72" i="7"/>
  <c r="A66" i="7"/>
  <c r="A77" i="7"/>
  <c r="A75" i="7"/>
  <c r="A74" i="7"/>
  <c r="A71" i="7"/>
  <c r="A70" i="7"/>
  <c r="A69" i="7"/>
  <c r="A68" i="7"/>
  <c r="A67" i="7"/>
  <c r="A65" i="7"/>
  <c r="A64" i="7"/>
  <c r="A63" i="7"/>
  <c r="A62" i="7"/>
  <c r="A61" i="7"/>
  <c r="A60" i="7"/>
  <c r="A59" i="7"/>
  <c r="A58" i="7"/>
  <c r="A57" i="7"/>
  <c r="A56" i="7"/>
  <c r="A55" i="7"/>
  <c r="A54" i="7"/>
  <c r="A37" i="7"/>
  <c r="A53" i="7"/>
  <c r="A48" i="7"/>
  <c r="A52" i="7"/>
  <c r="A46" i="7"/>
  <c r="A40" i="7"/>
  <c r="A39" i="7"/>
  <c r="A32" i="7"/>
  <c r="A35" i="7"/>
  <c r="B6" i="6"/>
  <c r="B6" i="2"/>
  <c r="H11" i="3"/>
  <c r="B6" i="3"/>
  <c r="H10" i="6"/>
  <c r="H11" i="6"/>
  <c r="H12" i="6"/>
  <c r="H13" i="6"/>
  <c r="H14" i="6"/>
  <c r="H15" i="6"/>
  <c r="H9" i="2"/>
  <c r="H10" i="2"/>
  <c r="H11" i="2"/>
  <c r="H12" i="2"/>
  <c r="H13" i="2"/>
  <c r="H14" i="2"/>
  <c r="H15" i="2"/>
  <c r="H16" i="2"/>
  <c r="H9" i="1"/>
  <c r="H10" i="1"/>
  <c r="B6" i="1"/>
  <c r="H9" i="6"/>
  <c r="D8" i="3"/>
  <c r="C8" i="3"/>
  <c r="B8" i="3"/>
  <c r="A51" i="7" l="1"/>
  <c r="A50" i="7"/>
  <c r="A49" i="7"/>
  <c r="A47" i="7"/>
  <c r="A45" i="7"/>
  <c r="A44" i="7"/>
  <c r="A43" i="7"/>
  <c r="A42" i="7"/>
  <c r="A41" i="7"/>
  <c r="A38" i="7"/>
  <c r="A36" i="7"/>
  <c r="A34" i="7"/>
  <c r="A33" i="7"/>
  <c r="A31" i="7"/>
  <c r="A19" i="7"/>
  <c r="A11" i="7"/>
  <c r="A12" i="7"/>
  <c r="A13" i="7"/>
  <c r="A14" i="7"/>
  <c r="A15" i="7"/>
  <c r="A16" i="7"/>
  <c r="A17" i="7"/>
  <c r="A18" i="7"/>
  <c r="A20" i="7"/>
  <c r="A21" i="7"/>
  <c r="A22" i="7"/>
  <c r="A23" i="7"/>
  <c r="A24" i="7"/>
  <c r="A25" i="7"/>
  <c r="A26" i="7"/>
  <c r="A27" i="7"/>
  <c r="A28" i="7"/>
  <c r="A29" i="7"/>
  <c r="A30" i="7"/>
  <c r="A9" i="7"/>
  <c r="A10" i="7"/>
  <c r="A8" i="7"/>
  <c r="B8" i="6"/>
  <c r="B8" i="2"/>
  <c r="D8" i="6"/>
  <c r="D8" i="2"/>
  <c r="H13" i="1" l="1"/>
  <c r="H8" i="3" l="1"/>
  <c r="D6" i="4"/>
  <c r="D16" i="1"/>
  <c r="H18" i="2"/>
  <c r="D21" i="2" s="1"/>
  <c r="C21" i="2" l="1"/>
  <c r="D7" i="4"/>
  <c r="H13" i="3"/>
  <c r="D15" i="3" l="1"/>
  <c r="D9" i="4"/>
  <c r="C15" i="3"/>
  <c r="C17" i="3"/>
  <c r="C16" i="1" l="1"/>
  <c r="E6" i="4" s="1"/>
  <c r="C18" i="1"/>
  <c r="H16" i="6"/>
  <c r="D8" i="4" s="1"/>
  <c r="E9" i="4" l="1"/>
  <c r="C18" i="6"/>
  <c r="E8" i="4" l="1"/>
  <c r="E7" i="4"/>
  <c r="D10" i="4" l="1"/>
</calcChain>
</file>

<file path=xl/sharedStrings.xml><?xml version="1.0" encoding="utf-8"?>
<sst xmlns="http://schemas.openxmlformats.org/spreadsheetml/2006/main" count="351" uniqueCount="128">
  <si>
    <t>Documento</t>
  </si>
  <si>
    <t>Remitente</t>
  </si>
  <si>
    <t>Objeto</t>
  </si>
  <si>
    <t>Res. Admisibilidad</t>
  </si>
  <si>
    <t>NO</t>
  </si>
  <si>
    <t>SI</t>
  </si>
  <si>
    <t>ETAPA</t>
  </si>
  <si>
    <t>Proyecto</t>
  </si>
  <si>
    <t>Final</t>
  </si>
  <si>
    <t>Fecha de recepción</t>
  </si>
  <si>
    <t>N° de documento</t>
  </si>
  <si>
    <t>Plazo 
efectivo</t>
  </si>
  <si>
    <t>Observación</t>
  </si>
  <si>
    <t>GSF</t>
  </si>
  <si>
    <t>GU</t>
  </si>
  <si>
    <t>GG</t>
  </si>
  <si>
    <t>EPS</t>
  </si>
  <si>
    <t>Municipalidad</t>
  </si>
  <si>
    <t>G. Regional</t>
  </si>
  <si>
    <t>MEF</t>
  </si>
  <si>
    <t>MVCS</t>
  </si>
  <si>
    <t>OTASS</t>
  </si>
  <si>
    <t>GAF</t>
  </si>
  <si>
    <t>GAJ</t>
  </si>
  <si>
    <t>Carta</t>
  </si>
  <si>
    <t>Oficio</t>
  </si>
  <si>
    <t>Memorial</t>
  </si>
  <si>
    <t>E-mail</t>
  </si>
  <si>
    <t>Libro de cargo</t>
  </si>
  <si>
    <t>Memorándum</t>
  </si>
  <si>
    <t>Informe</t>
  </si>
  <si>
    <t>Res. ET (proyecto)</t>
  </si>
  <si>
    <t>Res. ET (Final)</t>
  </si>
  <si>
    <t>SACP</t>
  </si>
  <si>
    <t>Envío PMO</t>
  </si>
  <si>
    <t>Observaciones PMO</t>
  </si>
  <si>
    <t>Req. información</t>
  </si>
  <si>
    <t>Req. Información (reiterativo)</t>
  </si>
  <si>
    <t>Publicación Resolución</t>
  </si>
  <si>
    <t>Notificación Resolución</t>
  </si>
  <si>
    <t>Envío Información</t>
  </si>
  <si>
    <t>Otro (especificar)</t>
  </si>
  <si>
    <t>Conteo</t>
  </si>
  <si>
    <t>Plazo efectivo en la etapa de proyecto de ET</t>
  </si>
  <si>
    <t>Audiencia preliminar</t>
  </si>
  <si>
    <t>Audiencia pública</t>
  </si>
  <si>
    <t>EPS no realiza audiencia preliminar</t>
  </si>
  <si>
    <t>Subsanación de observaciones</t>
  </si>
  <si>
    <t>Admisibilidad</t>
  </si>
  <si>
    <t>SITUACIÓN</t>
  </si>
  <si>
    <t>Audiencia Pública</t>
  </si>
  <si>
    <t>* Corresponde a feriados y días declarados no laborables</t>
  </si>
  <si>
    <t xml:space="preserve">Plazo máximo: 60d </t>
  </si>
  <si>
    <t>Plazo máximo: 120d(estudio tarifario) + 20d(publicación de resolución)= 140d</t>
  </si>
  <si>
    <t>PLAZO (DÍAS HÁBILES)</t>
  </si>
  <si>
    <t>TOTAL</t>
  </si>
  <si>
    <t>GRT</t>
  </si>
  <si>
    <t>PCD/CD</t>
  </si>
  <si>
    <t>Propuesta de ET (proyecto)</t>
  </si>
  <si>
    <t>Propuesta de ET (final)</t>
  </si>
  <si>
    <t>Plazo efectivo en la etapa de admisibilidad</t>
  </si>
  <si>
    <t>Plazo efectivo en la etapa de audiencia pública</t>
  </si>
  <si>
    <t>Plazo efectivo en la etapa de ET</t>
  </si>
  <si>
    <t>Acta</t>
  </si>
  <si>
    <t>Resolución (Oficio o Admisibilidad)</t>
  </si>
  <si>
    <t>Feriados</t>
  </si>
  <si>
    <t>Día</t>
  </si>
  <si>
    <t>Detalle</t>
  </si>
  <si>
    <t>Jueves Santo</t>
  </si>
  <si>
    <t>Viernes Santo</t>
  </si>
  <si>
    <t>Navidad</t>
  </si>
  <si>
    <t>Fiesta de la Independencia de Perú</t>
  </si>
  <si>
    <t>Año nuevo</t>
  </si>
  <si>
    <t>Santa Rosa de Lima</t>
  </si>
  <si>
    <t>Dia de San Pedro y San Pablo</t>
  </si>
  <si>
    <t>Combate de Angamos</t>
  </si>
  <si>
    <t>Dia de la inmaculada Concepcion</t>
  </si>
  <si>
    <t>Dia de Todos los Santos</t>
  </si>
  <si>
    <t>Feriado Sector Publico</t>
  </si>
  <si>
    <t>Dia del Trabajo</t>
  </si>
  <si>
    <t>Batalla de ayacucho</t>
  </si>
  <si>
    <t>ok</t>
  </si>
  <si>
    <t>Batalla de Junin</t>
  </si>
  <si>
    <t>Dia del repechaje Peru vs Australia</t>
  </si>
  <si>
    <t>MVSC</t>
  </si>
  <si>
    <t>ODS - Oficinas Desconcentradas de Servicios</t>
  </si>
  <si>
    <t>DS - Dirección de Sanciones</t>
  </si>
  <si>
    <t>DF - Dirección de Fiscalización</t>
  </si>
  <si>
    <t>DU - Dirección de Usuarios</t>
  </si>
  <si>
    <t>DPN - Dirección de Políticas y Normas</t>
  </si>
  <si>
    <t>DAP - Dirección de Ámbito de la Prestación</t>
  </si>
  <si>
    <t>GG - Gerencia General</t>
  </si>
  <si>
    <t>DRT - Dirección de Regulación Tarifaria</t>
  </si>
  <si>
    <t>Gobierno Regional</t>
  </si>
  <si>
    <t>CD - Consejo Directivo</t>
  </si>
  <si>
    <t>OAJ - Oficina de Asesoría Jurídica</t>
  </si>
  <si>
    <t>OAF - Oficina de Administracion y Finanzas</t>
  </si>
  <si>
    <t>Remitentes de Informacion</t>
  </si>
  <si>
    <t>Fecha Actual</t>
  </si>
  <si>
    <t>Se aplicará a los Periodos Regulatorios que culminen a partir de 27/05/2023</t>
  </si>
  <si>
    <t>El Reglamento General de Tarifas (Resolución de Consejo Directivo Nº 009-2007-SUNASS-CD) estanbleció los plazos.</t>
  </si>
  <si>
    <t>Plazo máximo: 10 dias habiles (respuesta EPS para audiciencia publica preliminar) + 120 dias habiles (Evaluacion de PMO, elaborar Estudio Tarigario y hasta Notificar a EPS la Resolucion del Estudio Tarifario) = 130 dias habiles</t>
  </si>
  <si>
    <t>El Reglamento General de Tarifas de los Servicios de Saneamiento brindados por Empresas Prestadoras (Resolución de Consejo Directivo Nº 028-2021-SUNASS-CD) estanbleció nuevos plazos.</t>
  </si>
  <si>
    <t>Plazo máximo: 40 dias habiles (Desde la presentacion de la solicitud hasta la publicacion y Notificacion de la Resolución</t>
  </si>
  <si>
    <t>Dia de la Bandera</t>
  </si>
  <si>
    <t>Día de la fuerza aérea del perú</t>
  </si>
  <si>
    <t>Nota: Las celdas de color Celeste no deben tocarse</t>
  </si>
  <si>
    <t>HOJA INFORMACION</t>
  </si>
  <si>
    <t>La informacion de los feriados y dias no laborables se ira actualizando cada año.</t>
  </si>
  <si>
    <t>Día de la fuerza aérea del Perú</t>
  </si>
  <si>
    <t>Batalla de Ayacucho</t>
  </si>
  <si>
    <t>Dia de la inmaculada Concepción</t>
  </si>
  <si>
    <t>Batalla de Junín</t>
  </si>
  <si>
    <t>Estado del Plazo</t>
  </si>
  <si>
    <t>CONTROL DE PLAZOS PARA LA EMISIÓN DE LOS ESTUDIOS TARIFARIOS</t>
  </si>
  <si>
    <t>Fecha vigencia del formato: 07/03/2025</t>
  </si>
  <si>
    <t>Código formato: GRE-EET-FM001</t>
  </si>
  <si>
    <t>Versión del formato: 001</t>
  </si>
  <si>
    <r>
      <t xml:space="preserve">Remitente
</t>
    </r>
    <r>
      <rPr>
        <sz val="11"/>
        <rFont val="Arial Narrow"/>
        <family val="2"/>
      </rPr>
      <t>(Seleccionar de la lista)</t>
    </r>
  </si>
  <si>
    <r>
      <t xml:space="preserve">Tipo de Documento
</t>
    </r>
    <r>
      <rPr>
        <sz val="11"/>
        <rFont val="Arial Narrow"/>
        <family val="2"/>
      </rPr>
      <t>(Seleccionar de la lista)</t>
    </r>
  </si>
  <si>
    <r>
      <t xml:space="preserve">Objeto del documento
</t>
    </r>
    <r>
      <rPr>
        <sz val="11"/>
        <rFont val="Arial Narrow"/>
        <family val="2"/>
      </rPr>
      <t>(Seleccionar de la lista)</t>
    </r>
  </si>
  <si>
    <r>
      <t xml:space="preserve">Detención  de plazos
</t>
    </r>
    <r>
      <rPr>
        <sz val="11"/>
        <rFont val="Arial Narrow"/>
        <family val="2"/>
      </rPr>
      <t>(SI/NO)</t>
    </r>
  </si>
  <si>
    <r>
      <rPr>
        <b/>
        <i/>
        <sz val="11"/>
        <color theme="1"/>
        <rFont val="Arial Narrow"/>
        <family val="2"/>
      </rPr>
      <t>Artículo 16.- Etapas y plazos del procedimiento</t>
    </r>
    <r>
      <rPr>
        <i/>
        <sz val="11"/>
        <color theme="1"/>
        <rFont val="Arial Narrow"/>
        <family val="2"/>
      </rPr>
      <t xml:space="preserve">
 Las etapas y plazos del procedimiento para la aprobación de la fórmula tarifaria, estructuras tarifarias y metas de gestión en los servicios de saneamiento se definen en el presente Título y en el Anexo Nº 6.
Los plazos del procedimiento se entenderán como máximos, salvo disposición expresa en contrario.
La SUNASS, de oficio o a pedido de parte, </t>
    </r>
    <r>
      <rPr>
        <b/>
        <i/>
        <sz val="11"/>
        <color theme="1"/>
        <rFont val="Arial Narrow"/>
        <family val="2"/>
      </rPr>
      <t>podrá prorrogar los plazos de las etapas, por única vez, hasta por un máximo igual al de los plazos previstos</t>
    </r>
    <r>
      <rPr>
        <i/>
        <sz val="11"/>
        <color theme="1"/>
        <rFont val="Arial Narrow"/>
        <family val="2"/>
      </rPr>
      <t xml:space="preserve"> en el presente Reglamento.
La SUNASS, en todo momento puede solicitar información a la EPS y con ello se suspenden los plazos. Para la remisión de la información, la SUNASS otorgará un plazo de 10 días hábiles, el cual podrá ser prorrogado, por única vez, a solicitud de la EPS, siempre que lo solicite antes de su vencimiento.”</t>
    </r>
  </si>
  <si>
    <r>
      <t xml:space="preserve">45.1. En la etapa de inicio, la Dirección de Regulación Tarifaria evalúa la admisibilidad y procedencia de la solicitud de inicio del procedimiento de revisión periódica en un plazo máximo de </t>
    </r>
    <r>
      <rPr>
        <b/>
        <i/>
        <sz val="11"/>
        <color theme="1"/>
        <rFont val="Arial Narrow"/>
        <family val="2"/>
      </rPr>
      <t>treinta días hábiles</t>
    </r>
    <r>
      <rPr>
        <i/>
        <sz val="11"/>
        <color theme="1"/>
        <rFont val="Arial Narrow"/>
        <family val="2"/>
      </rPr>
      <t>, contados a partir del día siguiente de presentada la referida solicitud.</t>
    </r>
  </si>
  <si>
    <r>
      <t xml:space="preserve">45.2. Dentro de los </t>
    </r>
    <r>
      <rPr>
        <b/>
        <i/>
        <sz val="11"/>
        <color theme="1"/>
        <rFont val="Arial Narrow"/>
        <family val="2"/>
      </rPr>
      <t>diez primeros días hábiles</t>
    </r>
    <r>
      <rPr>
        <i/>
        <sz val="11"/>
        <color theme="1"/>
        <rFont val="Arial Narrow"/>
        <family val="2"/>
      </rPr>
      <t xml:space="preserve"> del plazo señalado en el párrafo anterior, en una sola oportunidad, la Dirección de Regulación Tarifaria</t>
    </r>
    <r>
      <rPr>
        <b/>
        <i/>
        <sz val="11"/>
        <color theme="1"/>
        <rFont val="Arial Narrow"/>
        <family val="2"/>
      </rPr>
      <t xml:space="preserve"> puede formular observaciones</t>
    </r>
    <r>
      <rPr>
        <i/>
        <sz val="11"/>
        <color theme="1"/>
        <rFont val="Arial Narrow"/>
        <family val="2"/>
      </rPr>
      <t xml:space="preserve"> por incumplimiento de los requisitos señalados en el párrafo 39.2., las cuales deben ser subsanadas por la empresa prestadora</t>
    </r>
    <r>
      <rPr>
        <b/>
        <i/>
        <sz val="11"/>
        <color theme="1"/>
        <rFont val="Arial Narrow"/>
        <family val="2"/>
      </rPr>
      <t xml:space="preserve"> en un plazo no mayor de diez días hábiles</t>
    </r>
    <r>
      <rPr>
        <i/>
        <sz val="11"/>
        <color theme="1"/>
        <rFont val="Arial Narrow"/>
        <family val="2"/>
      </rPr>
      <t>, contados a partir del día siguiente de la notificación respectiva. Mientras esté pendiente la subsanación, se suspende el plazo señalado en el párrafo anterior.</t>
    </r>
  </si>
  <si>
    <r>
      <t xml:space="preserve">45.3. Una vez efectuada la subsanación, la Dirección de Regulación Tarifaria evalúa la procedencia de la solicitud de inicio del procedimiento de revisión periódica. En caso la empresa prestadora </t>
    </r>
    <r>
      <rPr>
        <b/>
        <i/>
        <sz val="11"/>
        <color theme="1"/>
        <rFont val="Arial Narrow"/>
        <family val="2"/>
      </rPr>
      <t>no subsane las observaciones dentro del plazo</t>
    </r>
    <r>
      <rPr>
        <i/>
        <sz val="11"/>
        <color theme="1"/>
        <rFont val="Arial Narrow"/>
        <family val="2"/>
      </rPr>
      <t xml:space="preserve"> otorgado o la documentación presentada no se ajuste a lo requerido, la Dirección de Regulación Tarifaria, mediante resolución, </t>
    </r>
    <r>
      <rPr>
        <b/>
        <i/>
        <sz val="11"/>
        <color theme="1"/>
        <rFont val="Arial Narrow"/>
        <family val="2"/>
      </rPr>
      <t xml:space="preserve">declara inadmisible la solicitud </t>
    </r>
    <r>
      <rPr>
        <i/>
        <sz val="11"/>
        <color theme="1"/>
        <rFont val="Arial Narrow"/>
        <family val="2"/>
      </rPr>
      <t>y dispone su archivo.</t>
    </r>
  </si>
  <si>
    <r>
      <t>45.4. En caso sea procedente la solicitud, mediante resolución, la Dirección de Regulación Tarifaria</t>
    </r>
    <r>
      <rPr>
        <b/>
        <i/>
        <sz val="11"/>
        <color theme="1"/>
        <rFont val="Arial Narrow"/>
        <family val="2"/>
      </rPr>
      <t xml:space="preserve"> dispone el inicio del procedimiento de revisión periódica</t>
    </r>
    <r>
      <rPr>
        <i/>
        <sz val="11"/>
        <color theme="1"/>
        <rFont val="Arial Narrow"/>
        <family val="2"/>
      </rPr>
      <t>. En caso se advierta que la propuesta de fórmula tarifaria no coincide con los archivos de cálculo o la información económica-financiera que la sustenta, s</t>
    </r>
    <r>
      <rPr>
        <b/>
        <i/>
        <sz val="11"/>
        <color theme="1"/>
        <rFont val="Arial Narrow"/>
        <family val="2"/>
      </rPr>
      <t xml:space="preserve">e declara improcedente la solicitud </t>
    </r>
    <r>
      <rPr>
        <i/>
        <sz val="11"/>
        <color theme="1"/>
        <rFont val="Arial Narrow"/>
        <family val="2"/>
      </rPr>
      <t>de inicio y se dispone su archivo.</t>
    </r>
  </si>
  <si>
    <r>
      <t xml:space="preserve">SEGUNDA. De la aplicación de los nuevos criterios y plazos para la elaboración del PMO y el Estudio Tarifario Los criterios y plazos establecidos para la elaboración del PMO y el Estudio Tarifario </t>
    </r>
    <r>
      <rPr>
        <b/>
        <i/>
        <sz val="11"/>
        <color theme="1"/>
        <rFont val="Arial Narrow"/>
        <family val="2"/>
      </rPr>
      <t>se aplican por primera vez</t>
    </r>
    <r>
      <rPr>
        <i/>
        <sz val="11"/>
        <color theme="1"/>
        <rFont val="Arial Narrow"/>
        <family val="2"/>
      </rPr>
      <t xml:space="preserve"> a las empresas prestadoras </t>
    </r>
    <r>
      <rPr>
        <b/>
        <i/>
        <sz val="11"/>
        <color theme="1"/>
        <rFont val="Arial Narrow"/>
        <family val="2"/>
      </rPr>
      <t>cuyo periodo regulatorio culmina en un plazo mayor al de veintidós meses</t>
    </r>
    <r>
      <rPr>
        <i/>
        <sz val="11"/>
        <color theme="1"/>
        <rFont val="Arial Narrow"/>
        <family val="2"/>
      </rPr>
      <t>, a partir de la entrada en vigencia del presente reglamento.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</si>
</sst>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i/>
      <sz val="9"/>
      <color theme="1"/>
      <name val="Arial Narrow"/>
      <family val="2"/>
    </font>
    <font>
      <b/>
      <sz val="14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0"/>
      <name val="Arial Narrow"/>
      <family val="2"/>
    </font>
    <font>
      <b/>
      <sz val="11"/>
      <color theme="3" tint="0.59999389629810485"/>
      <name val="Arial Narrow"/>
      <family val="2"/>
    </font>
    <font>
      <b/>
      <sz val="15"/>
      <color rgb="FF333333"/>
      <name val="Arial Narrow"/>
      <family val="2"/>
    </font>
    <font>
      <i/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i/>
      <sz val="10.5"/>
      <color theme="0"/>
      <name val="Arial Narrow"/>
      <family val="2"/>
    </font>
    <font>
      <b/>
      <i/>
      <sz val="11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theme="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26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2" fillId="5" borderId="19" xfId="0" applyFont="1" applyFill="1" applyBorder="1"/>
    <xf numFmtId="0" fontId="2" fillId="5" borderId="0" xfId="0" applyFont="1" applyFill="1" applyBorder="1"/>
    <xf numFmtId="0" fontId="2" fillId="5" borderId="24" xfId="0" applyFont="1" applyFill="1" applyBorder="1"/>
    <xf numFmtId="0" fontId="3" fillId="5" borderId="18" xfId="0" applyFont="1" applyFill="1" applyBorder="1"/>
    <xf numFmtId="0" fontId="3" fillId="5" borderId="19" xfId="0" applyFont="1" applyFill="1" applyBorder="1"/>
    <xf numFmtId="0" fontId="3" fillId="5" borderId="21" xfId="0" applyFont="1" applyFill="1" applyBorder="1"/>
    <xf numFmtId="0" fontId="3" fillId="5" borderId="0" xfId="0" applyFont="1" applyFill="1" applyBorder="1"/>
    <xf numFmtId="0" fontId="3" fillId="5" borderId="23" xfId="0" applyFont="1" applyFill="1" applyBorder="1"/>
    <xf numFmtId="0" fontId="3" fillId="5" borderId="24" xfId="0" applyFont="1" applyFill="1" applyBorder="1"/>
    <xf numFmtId="0" fontId="2" fillId="5" borderId="7" xfId="0" applyFont="1" applyFill="1" applyBorder="1"/>
    <xf numFmtId="0" fontId="2" fillId="5" borderId="3" xfId="0" applyFont="1" applyFill="1" applyBorder="1"/>
    <xf numFmtId="0" fontId="4" fillId="5" borderId="7" xfId="0" applyFont="1" applyFill="1" applyBorder="1" applyAlignment="1">
      <alignment horizontal="center" vertical="center" wrapText="1"/>
    </xf>
    <xf numFmtId="0" fontId="4" fillId="5" borderId="16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2" fillId="5" borderId="0" xfId="0" applyFont="1" applyFill="1"/>
    <xf numFmtId="0" fontId="5" fillId="0" borderId="0" xfId="0" applyFont="1" applyAlignment="1">
      <alignment horizontal="center" vertical="center"/>
    </xf>
    <xf numFmtId="0" fontId="2" fillId="0" borderId="0" xfId="0" applyFont="1"/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8" borderId="7" xfId="0" applyFont="1" applyFill="1" applyBorder="1" applyAlignment="1">
      <alignment horizontal="center" vertical="center"/>
    </xf>
    <xf numFmtId="0" fontId="7" fillId="8" borderId="2" xfId="0" applyFont="1" applyFill="1" applyBorder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0" fontId="2" fillId="0" borderId="2" xfId="0" applyFont="1" applyBorder="1"/>
    <xf numFmtId="14" fontId="2" fillId="0" borderId="2" xfId="0" applyNumberFormat="1" applyFont="1" applyBorder="1" applyAlignment="1">
      <alignment horizontal="center"/>
    </xf>
    <xf numFmtId="0" fontId="2" fillId="8" borderId="0" xfId="0" applyFont="1" applyFill="1"/>
    <xf numFmtId="0" fontId="2" fillId="10" borderId="2" xfId="0" applyFont="1" applyFill="1" applyBorder="1"/>
    <xf numFmtId="14" fontId="2" fillId="10" borderId="2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5" fillId="5" borderId="7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4" borderId="11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/>
    </xf>
    <xf numFmtId="0" fontId="7" fillId="4" borderId="17" xfId="0" applyFont="1" applyFill="1" applyBorder="1" applyAlignment="1">
      <alignment horizontal="left"/>
    </xf>
    <xf numFmtId="0" fontId="9" fillId="4" borderId="2" xfId="0" applyFont="1" applyFill="1" applyBorder="1" applyAlignment="1">
      <alignment horizontal="center"/>
    </xf>
    <xf numFmtId="0" fontId="2" fillId="5" borderId="20" xfId="0" applyFont="1" applyFill="1" applyBorder="1"/>
    <xf numFmtId="0" fontId="2" fillId="5" borderId="22" xfId="0" applyFont="1" applyFill="1" applyBorder="1"/>
    <xf numFmtId="0" fontId="2" fillId="5" borderId="25" xfId="0" applyFont="1" applyFill="1" applyBorder="1"/>
    <xf numFmtId="0" fontId="2" fillId="6" borderId="0" xfId="0" applyFont="1" applyFill="1"/>
    <xf numFmtId="14" fontId="2" fillId="6" borderId="0" xfId="0" applyNumberFormat="1" applyFont="1" applyFill="1"/>
    <xf numFmtId="14" fontId="2" fillId="5" borderId="0" xfId="0" applyNumberFormat="1" applyFont="1" applyFill="1"/>
    <xf numFmtId="0" fontId="10" fillId="0" borderId="0" xfId="0" applyFont="1" applyAlignment="1">
      <alignment horizontal="left" vertical="center" wrapText="1" indent="1"/>
    </xf>
    <xf numFmtId="0" fontId="11" fillId="8" borderId="2" xfId="0" applyFont="1" applyFill="1" applyBorder="1"/>
    <xf numFmtId="0" fontId="7" fillId="5" borderId="7" xfId="0" applyFont="1" applyFill="1" applyBorder="1"/>
    <xf numFmtId="14" fontId="11" fillId="8" borderId="2" xfId="0" applyNumberFormat="1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 wrapText="1"/>
    </xf>
    <xf numFmtId="14" fontId="2" fillId="6" borderId="2" xfId="0" applyNumberFormat="1" applyFont="1" applyFill="1" applyBorder="1"/>
    <xf numFmtId="0" fontId="2" fillId="5" borderId="2" xfId="0" applyFont="1" applyFill="1" applyBorder="1"/>
    <xf numFmtId="14" fontId="2" fillId="0" borderId="2" xfId="0" applyNumberFormat="1" applyFont="1" applyBorder="1"/>
    <xf numFmtId="0" fontId="2" fillId="6" borderId="2" xfId="0" applyFont="1" applyFill="1" applyBorder="1"/>
    <xf numFmtId="0" fontId="2" fillId="0" borderId="2" xfId="0" applyFont="1" applyBorder="1" applyAlignment="1">
      <alignment horizontal="center"/>
    </xf>
    <xf numFmtId="0" fontId="2" fillId="7" borderId="2" xfId="0" applyFont="1" applyFill="1" applyBorder="1"/>
    <xf numFmtId="0" fontId="7" fillId="2" borderId="2" xfId="0" applyFont="1" applyFill="1" applyBorder="1" applyAlignment="1">
      <alignment horizontal="center"/>
    </xf>
    <xf numFmtId="0" fontId="2" fillId="4" borderId="2" xfId="0" applyFont="1" applyFill="1" applyBorder="1"/>
    <xf numFmtId="0" fontId="3" fillId="5" borderId="0" xfId="0" applyFont="1" applyFill="1"/>
    <xf numFmtId="0" fontId="7" fillId="4" borderId="7" xfId="0" applyFont="1" applyFill="1" applyBorder="1" applyAlignment="1">
      <alignment horizontal="center"/>
    </xf>
    <xf numFmtId="0" fontId="7" fillId="4" borderId="3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12" fillId="6" borderId="0" xfId="0" applyFont="1" applyFill="1" applyAlignment="1">
      <alignment horizontal="center" vertical="center"/>
    </xf>
    <xf numFmtId="0" fontId="12" fillId="6" borderId="0" xfId="0" applyFont="1" applyFill="1"/>
    <xf numFmtId="0" fontId="7" fillId="5" borderId="0" xfId="0" applyFont="1" applyFill="1" applyAlignment="1">
      <alignment horizontal="left"/>
    </xf>
    <xf numFmtId="0" fontId="14" fillId="7" borderId="9" xfId="0" applyFont="1" applyFill="1" applyBorder="1" applyAlignment="1">
      <alignment horizontal="center"/>
    </xf>
    <xf numFmtId="0" fontId="14" fillId="7" borderId="10" xfId="0" applyFont="1" applyFill="1" applyBorder="1" applyAlignment="1">
      <alignment horizontal="center"/>
    </xf>
    <xf numFmtId="0" fontId="14" fillId="7" borderId="11" xfId="0" applyFont="1" applyFill="1" applyBorder="1" applyAlignment="1">
      <alignment horizontal="center"/>
    </xf>
    <xf numFmtId="0" fontId="11" fillId="5" borderId="0" xfId="0" applyFont="1" applyFill="1" applyAlignment="1">
      <alignment horizontal="left" vertical="center" wrapText="1"/>
    </xf>
    <xf numFmtId="0" fontId="2" fillId="5" borderId="8" xfId="0" applyFont="1" applyFill="1" applyBorder="1"/>
    <xf numFmtId="0" fontId="15" fillId="9" borderId="0" xfId="0" applyFont="1" applyFill="1" applyAlignment="1">
      <alignment horizontal="center"/>
    </xf>
    <xf numFmtId="0" fontId="2" fillId="5" borderId="12" xfId="0" applyFont="1" applyFill="1" applyBorder="1"/>
    <xf numFmtId="0" fontId="11" fillId="5" borderId="8" xfId="0" applyFont="1" applyFill="1" applyBorder="1" applyAlignment="1">
      <alignment horizontal="left" vertical="center" wrapText="1"/>
    </xf>
    <xf numFmtId="0" fontId="11" fillId="5" borderId="12" xfId="0" applyFont="1" applyFill="1" applyBorder="1" applyAlignment="1">
      <alignment horizontal="left" vertical="center" wrapText="1"/>
    </xf>
    <xf numFmtId="14" fontId="11" fillId="5" borderId="8" xfId="0" applyNumberFormat="1" applyFont="1" applyFill="1" applyBorder="1" applyAlignment="1">
      <alignment horizontal="left" vertical="center" wrapText="1"/>
    </xf>
    <xf numFmtId="14" fontId="11" fillId="5" borderId="0" xfId="0" applyNumberFormat="1" applyFont="1" applyFill="1" applyAlignment="1">
      <alignment horizontal="left" vertical="center" wrapText="1"/>
    </xf>
    <xf numFmtId="14" fontId="11" fillId="5" borderId="12" xfId="0" applyNumberFormat="1" applyFont="1" applyFill="1" applyBorder="1" applyAlignment="1">
      <alignment horizontal="left" vertical="center" wrapText="1"/>
    </xf>
    <xf numFmtId="0" fontId="11" fillId="5" borderId="8" xfId="0" applyFont="1" applyFill="1" applyBorder="1" applyAlignment="1">
      <alignment horizontal="left" vertical="center" wrapText="1"/>
    </xf>
    <xf numFmtId="0" fontId="11" fillId="5" borderId="0" xfId="0" applyFont="1" applyFill="1" applyAlignment="1">
      <alignment horizontal="left" vertical="center" wrapText="1"/>
    </xf>
    <xf numFmtId="0" fontId="11" fillId="5" borderId="12" xfId="0" applyFont="1" applyFill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12" xfId="0" applyFont="1" applyBorder="1" applyAlignment="1">
      <alignment horizontal="left" vertical="center" wrapText="1"/>
    </xf>
    <xf numFmtId="0" fontId="11" fillId="0" borderId="13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12" fillId="3" borderId="1" xfId="0" applyFont="1" applyFill="1" applyBorder="1" applyAlignment="1">
      <alignment horizontal="center" vertical="center" wrapText="1"/>
    </xf>
    <xf numFmtId="14" fontId="2" fillId="8" borderId="2" xfId="0" applyNumberFormat="1" applyFont="1" applyFill="1" applyBorder="1" applyAlignment="1">
      <alignment horizontal="center" vertical="center"/>
    </xf>
    <xf numFmtId="0" fontId="2" fillId="8" borderId="2" xfId="0" applyFont="1" applyFill="1" applyBorder="1"/>
    <xf numFmtId="14" fontId="2" fillId="8" borderId="2" xfId="0" applyNumberFormat="1" applyFont="1" applyFill="1" applyBorder="1"/>
    <xf numFmtId="0" fontId="2" fillId="8" borderId="2" xfId="0" applyFont="1" applyFill="1" applyBorder="1" applyAlignment="1">
      <alignment horizontal="center"/>
    </xf>
    <xf numFmtId="14" fontId="2" fillId="5" borderId="2" xfId="0" applyNumberFormat="1" applyFont="1" applyFill="1" applyBorder="1" applyAlignment="1">
      <alignment horizontal="center" vertical="center"/>
    </xf>
    <xf numFmtId="14" fontId="2" fillId="5" borderId="2" xfId="0" applyNumberFormat="1" applyFont="1" applyFill="1" applyBorder="1"/>
    <xf numFmtId="0" fontId="2" fillId="5" borderId="2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vertical="center"/>
    </xf>
    <xf numFmtId="0" fontId="2" fillId="4" borderId="3" xfId="0" applyFont="1" applyFill="1" applyBorder="1"/>
    <xf numFmtId="0" fontId="3" fillId="5" borderId="10" xfId="0" applyFont="1" applyFill="1" applyBorder="1" applyAlignment="1">
      <alignment horizontal="center"/>
    </xf>
    <xf numFmtId="0" fontId="2" fillId="8" borderId="2" xfId="0" applyFont="1" applyFill="1" applyBorder="1" applyAlignment="1">
      <alignment wrapText="1"/>
    </xf>
    <xf numFmtId="0" fontId="2" fillId="5" borderId="0" xfId="0" applyFont="1" applyFill="1" applyAlignment="1">
      <alignment vertical="center"/>
    </xf>
    <xf numFmtId="0" fontId="7" fillId="2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49" fontId="2" fillId="8" borderId="2" xfId="0" applyNumberFormat="1" applyFont="1" applyFill="1" applyBorder="1" applyAlignment="1">
      <alignment horizontal="center"/>
    </xf>
    <xf numFmtId="1" fontId="2" fillId="0" borderId="2" xfId="0" applyNumberFormat="1" applyFont="1" applyBorder="1" applyAlignment="1">
      <alignment vertical="center"/>
    </xf>
    <xf numFmtId="14" fontId="2" fillId="5" borderId="2" xfId="0" applyNumberFormat="1" applyFont="1" applyFill="1" applyBorder="1" applyAlignment="1">
      <alignment horizontal="center"/>
    </xf>
    <xf numFmtId="1" fontId="2" fillId="7" borderId="2" xfId="0" applyNumberFormat="1" applyFont="1" applyFill="1" applyBorder="1" applyAlignment="1">
      <alignment vertical="center"/>
    </xf>
    <xf numFmtId="0" fontId="7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</cellXfs>
  <cellStyles count="1"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FFB9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07/relationships/hdphoto" Target="../media/hdphoto1.wdp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microsoft.com/office/2007/relationships/hdphoto" Target="../media/hdphoto2.wdp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70700</xdr:colOff>
      <xdr:row>0</xdr:row>
      <xdr:rowOff>19050</xdr:rowOff>
    </xdr:from>
    <xdr:to>
      <xdr:col>1</xdr:col>
      <xdr:colOff>581026</xdr:colOff>
      <xdr:row>0</xdr:row>
      <xdr:rowOff>683791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1225E5-6D34-CD10-AD2B-1CAA7060B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00" y="590550"/>
          <a:ext cx="1272326" cy="664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166688</xdr:colOff>
      <xdr:row>31</xdr:row>
      <xdr:rowOff>23813</xdr:rowOff>
    </xdr:from>
    <xdr:to>
      <xdr:col>6</xdr:col>
      <xdr:colOff>2421732</xdr:colOff>
      <xdr:row>46</xdr:row>
      <xdr:rowOff>152178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88" y="4179094"/>
          <a:ext cx="12315825" cy="2966021"/>
        </a:xfrm>
        <a:prstGeom prst="rect">
          <a:avLst/>
        </a:prstGeom>
      </xdr:spPr>
    </xdr:pic>
    <xdr:clientData/>
  </xdr:twoCellAnchor>
  <xdr:twoCellAnchor editAs="oneCell">
    <xdr:from>
      <xdr:col>0</xdr:col>
      <xdr:colOff>480804</xdr:colOff>
      <xdr:row>0</xdr:row>
      <xdr:rowOff>13759</xdr:rowOff>
    </xdr:from>
    <xdr:to>
      <xdr:col>1</xdr:col>
      <xdr:colOff>1107741</xdr:colOff>
      <xdr:row>0</xdr:row>
      <xdr:rowOff>931333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D398AD-A9B2-4635-8A2B-6D70154CB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804" y="13759"/>
          <a:ext cx="1727604" cy="91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33</xdr:row>
      <xdr:rowOff>87312</xdr:rowOff>
    </xdr:from>
    <xdr:to>
      <xdr:col>9</xdr:col>
      <xdr:colOff>254206</xdr:colOff>
      <xdr:row>54</xdr:row>
      <xdr:rowOff>4525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8ADFEBEB-070B-90EF-02F3-77D67156A500}"/>
            </a:ext>
          </a:extLst>
        </xdr:cNvPr>
        <xdr:cNvGrpSpPr/>
      </xdr:nvGrpSpPr>
      <xdr:grpSpPr>
        <a:xfrm>
          <a:off x="31750" y="8479895"/>
          <a:ext cx="12964789" cy="4362213"/>
          <a:chOff x="142875" y="5040312"/>
          <a:chExt cx="13517769" cy="3917713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A391ABCE-F1E0-4A45-BCD5-694AC771F4E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email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2875" y="5040312"/>
            <a:ext cx="13517769" cy="531813"/>
          </a:xfrm>
          <a:prstGeom prst="rect">
            <a:avLst/>
          </a:prstGeom>
        </xdr:spPr>
      </xdr:pic>
      <xdr:pic>
        <xdr:nvPicPr>
          <xdr:cNvPr id="3" name="Imagen 2">
            <a:extLst>
              <a:ext uri="{FF2B5EF4-FFF2-40B4-BE49-F238E27FC236}">
                <a16:creationId xmlns:a16="http://schemas.microsoft.com/office/drawing/2014/main" id="{A37D8616-FC28-E588-F829-1C79DFDB978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25000"/>
                    </a14:imgEffect>
                  </a14:imgLayer>
                </a14:imgProps>
              </a:ext>
            </a:extLst>
          </a:blip>
          <a:srcRect l="43246" t="28167" r="3669" b="31241"/>
          <a:stretch/>
        </xdr:blipFill>
        <xdr:spPr>
          <a:xfrm>
            <a:off x="174625" y="5570847"/>
            <a:ext cx="13477875" cy="3387178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412750</xdr:colOff>
      <xdr:row>0</xdr:row>
      <xdr:rowOff>10583</xdr:rowOff>
    </xdr:from>
    <xdr:to>
      <xdr:col>1</xdr:col>
      <xdr:colOff>1166687</xdr:colOff>
      <xdr:row>0</xdr:row>
      <xdr:rowOff>928157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8F45DA8-C917-429A-AFD3-7D2F90D67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10583"/>
          <a:ext cx="1727604" cy="91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468313</xdr:colOff>
      <xdr:row>0</xdr:row>
      <xdr:rowOff>25135</xdr:rowOff>
    </xdr:from>
    <xdr:to>
      <xdr:col>1</xdr:col>
      <xdr:colOff>1398198</xdr:colOff>
      <xdr:row>0</xdr:row>
      <xdr:rowOff>942709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60DCC59-C76B-40C5-8DA7-1B2C1824B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313" y="25135"/>
          <a:ext cx="1734218" cy="91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613833</xdr:colOff>
      <xdr:row>0</xdr:row>
      <xdr:rowOff>42333</xdr:rowOff>
    </xdr:from>
    <xdr:to>
      <xdr:col>1</xdr:col>
      <xdr:colOff>1249785</xdr:colOff>
      <xdr:row>0</xdr:row>
      <xdr:rowOff>928158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EEBAD4-5867-4D7E-9B7B-FB3EB1252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33" y="42333"/>
          <a:ext cx="166253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47625</xdr:rowOff>
    </xdr:from>
    <xdr:to>
      <xdr:col>1</xdr:col>
      <xdr:colOff>919585</xdr:colOff>
      <xdr:row>0</xdr:row>
      <xdr:rowOff>933450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C92F55-39F9-4FCC-AA1C-A8EC10012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7625"/>
          <a:ext cx="166253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SO\ISO%209001_2015\3.%20Evidencias%20del%20Sistema%20de%20Gesti&#243;n\3.%20Elaboraci&#243;n%20de%20Estudios%20Tarifarios\3.%20Control%20de%20Plazos\2017\02.%20SEDAPAR%20SRL%20%20-%20%20II%20q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MISIBILIDAD"/>
      <sheetName val="PROYECTO"/>
      <sheetName val="AUDIENCIA PUBLICA"/>
      <sheetName val="FINAL"/>
      <sheetName val="RESUMEN"/>
      <sheetName val="Hoja1"/>
    </sheetNames>
    <sheetDataSet>
      <sheetData sheetId="0"/>
      <sheetData sheetId="1"/>
      <sheetData sheetId="2"/>
      <sheetData sheetId="3"/>
      <sheetData sheetId="4"/>
      <sheetData sheetId="5">
        <row r="3">
          <cell r="E3" t="str">
            <v>Envío PMO</v>
          </cell>
        </row>
        <row r="4">
          <cell r="E4" t="str">
            <v>Observaciones PMO</v>
          </cell>
        </row>
        <row r="5">
          <cell r="E5" t="str">
            <v>Req. información</v>
          </cell>
        </row>
        <row r="6">
          <cell r="E6" t="str">
            <v>Req. Información (reiterativo)</v>
          </cell>
        </row>
        <row r="7">
          <cell r="E7" t="str">
            <v>Subsanación de observaciones</v>
          </cell>
        </row>
        <row r="8">
          <cell r="E8" t="str">
            <v>Publicación Resolución</v>
          </cell>
        </row>
        <row r="9">
          <cell r="E9" t="str">
            <v>Notificación Resolución</v>
          </cell>
        </row>
        <row r="10">
          <cell r="E10" t="str">
            <v>Envío Información</v>
          </cell>
        </row>
        <row r="11">
          <cell r="E11" t="str">
            <v>Otro (especificar)</v>
          </cell>
        </row>
        <row r="12">
          <cell r="E12" t="str">
            <v>Audiencia preliminar</v>
          </cell>
        </row>
        <row r="13">
          <cell r="E13" t="str">
            <v>Audiencia pública</v>
          </cell>
        </row>
        <row r="14">
          <cell r="E14" t="str">
            <v>EPS no realiza audiencia preliminar</v>
          </cell>
        </row>
        <row r="15">
          <cell r="E15" t="str">
            <v>Propuesta de ET (proyecto)</v>
          </cell>
        </row>
        <row r="16">
          <cell r="E16" t="str">
            <v>Propuesta de ET (final)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29"/>
  <sheetViews>
    <sheetView tabSelected="1" zoomScale="130" zoomScaleNormal="130" workbookViewId="0">
      <selection activeCell="B6" sqref="B6:C6"/>
    </sheetView>
  </sheetViews>
  <sheetFormatPr baseColWidth="10" defaultColWidth="11.42578125" defaultRowHeight="16.5" x14ac:dyDescent="0.3"/>
  <cols>
    <col min="1" max="1" width="11.42578125" style="15"/>
    <col min="2" max="2" width="10.140625" style="15" customWidth="1"/>
    <col min="3" max="3" width="18.7109375" style="15" customWidth="1"/>
    <col min="4" max="4" width="28.140625" style="15" customWidth="1"/>
    <col min="5" max="5" width="24.7109375" style="15" customWidth="1"/>
    <col min="6" max="16384" width="11.42578125" style="15"/>
  </cols>
  <sheetData>
    <row r="1" spans="1:8" ht="55.5" customHeight="1" x14ac:dyDescent="0.3">
      <c r="A1" s="10"/>
      <c r="B1" s="11"/>
      <c r="C1" s="29" t="s">
        <v>114</v>
      </c>
      <c r="D1" s="30"/>
      <c r="E1" s="30"/>
      <c r="F1" s="31"/>
    </row>
    <row r="5" spans="1:8" x14ac:dyDescent="0.3">
      <c r="B5" s="32" t="s">
        <v>6</v>
      </c>
      <c r="C5" s="32"/>
      <c r="D5" s="33" t="s">
        <v>54</v>
      </c>
      <c r="E5" s="34" t="s">
        <v>49</v>
      </c>
    </row>
    <row r="6" spans="1:8" x14ac:dyDescent="0.3">
      <c r="B6" s="35" t="s">
        <v>48</v>
      </c>
      <c r="C6" s="35"/>
      <c r="D6" s="36">
        <f ca="1">+ADMISIBILIDAD!H13</f>
        <v>0</v>
      </c>
      <c r="E6" s="37" t="str">
        <f ca="1">+ADMISIBILIDAD!C16</f>
        <v>Dentro de plazo</v>
      </c>
      <c r="H6" s="17"/>
    </row>
    <row r="7" spans="1:8" x14ac:dyDescent="0.3">
      <c r="B7" s="35" t="s">
        <v>7</v>
      </c>
      <c r="C7" s="35"/>
      <c r="D7" s="36">
        <f ca="1">+PROYECTO!H18</f>
        <v>0</v>
      </c>
      <c r="E7" s="37" t="str">
        <f ca="1">+PROYECTO!C21</f>
        <v>Dentro de plazo</v>
      </c>
    </row>
    <row r="8" spans="1:8" x14ac:dyDescent="0.3">
      <c r="B8" s="35" t="s">
        <v>50</v>
      </c>
      <c r="C8" s="35"/>
      <c r="D8" s="36">
        <f ca="1">+'AUDIENCIA PUBLICA'!H16</f>
        <v>0</v>
      </c>
      <c r="E8" s="37" t="str">
        <f ca="1">+'AUDIENCIA PUBLICA'!C18</f>
        <v>Dentro de plazo</v>
      </c>
    </row>
    <row r="9" spans="1:8" x14ac:dyDescent="0.3">
      <c r="B9" s="35" t="s">
        <v>8</v>
      </c>
      <c r="C9" s="35"/>
      <c r="D9" s="36">
        <f ca="1">+FINAL!H13</f>
        <v>0</v>
      </c>
      <c r="E9" s="37" t="str">
        <f ca="1">+FINAL!C15</f>
        <v>Dentro de plazo</v>
      </c>
    </row>
    <row r="10" spans="1:8" x14ac:dyDescent="0.3">
      <c r="B10" s="38" t="s">
        <v>55</v>
      </c>
      <c r="C10" s="38"/>
      <c r="D10" s="39">
        <f ca="1">SUM(D6:D9)</f>
        <v>0</v>
      </c>
    </row>
    <row r="15" spans="1:8" x14ac:dyDescent="0.3">
      <c r="A15" s="4" t="s">
        <v>116</v>
      </c>
      <c r="B15" s="5"/>
      <c r="C15" s="5"/>
      <c r="D15" s="1"/>
      <c r="E15" s="1"/>
      <c r="F15" s="40"/>
    </row>
    <row r="16" spans="1:8" x14ac:dyDescent="0.3">
      <c r="A16" s="6" t="s">
        <v>117</v>
      </c>
      <c r="B16" s="7"/>
      <c r="C16" s="7"/>
      <c r="D16" s="2"/>
      <c r="E16" s="2"/>
      <c r="F16" s="41"/>
    </row>
    <row r="17" spans="1:6" x14ac:dyDescent="0.3">
      <c r="A17" s="8" t="s">
        <v>115</v>
      </c>
      <c r="B17" s="9"/>
      <c r="C17" s="9"/>
      <c r="D17" s="3"/>
      <c r="E17" s="3"/>
      <c r="F17" s="42"/>
    </row>
    <row r="60" spans="2:5" x14ac:dyDescent="0.3">
      <c r="B60" s="43"/>
      <c r="C60" s="44"/>
      <c r="D60" s="43"/>
      <c r="E60" s="43"/>
    </row>
    <row r="61" spans="2:5" x14ac:dyDescent="0.3">
      <c r="B61" s="43"/>
      <c r="C61" s="44"/>
      <c r="D61" s="43"/>
      <c r="E61" s="43"/>
    </row>
    <row r="62" spans="2:5" x14ac:dyDescent="0.3">
      <c r="B62" s="43"/>
      <c r="C62" s="44"/>
      <c r="D62" s="43"/>
      <c r="E62" s="43"/>
    </row>
    <row r="63" spans="2:5" x14ac:dyDescent="0.3">
      <c r="B63" s="43"/>
      <c r="C63" s="44"/>
      <c r="D63" s="43"/>
      <c r="E63" s="43"/>
    </row>
    <row r="64" spans="2:5" x14ac:dyDescent="0.3">
      <c r="B64" s="43"/>
      <c r="C64" s="44"/>
      <c r="D64" s="43"/>
      <c r="E64" s="43"/>
    </row>
    <row r="65" spans="2:5" x14ac:dyDescent="0.3">
      <c r="B65" s="43"/>
      <c r="C65" s="44"/>
      <c r="D65" s="43"/>
      <c r="E65" s="43"/>
    </row>
    <row r="66" spans="2:5" x14ac:dyDescent="0.3">
      <c r="B66" s="43"/>
      <c r="C66" s="44"/>
      <c r="D66" s="43"/>
      <c r="E66" s="43"/>
    </row>
    <row r="67" spans="2:5" x14ac:dyDescent="0.3">
      <c r="B67" s="43"/>
      <c r="C67" s="44"/>
      <c r="D67" s="43"/>
      <c r="E67" s="43"/>
    </row>
    <row r="68" spans="2:5" x14ac:dyDescent="0.3">
      <c r="B68" s="43"/>
      <c r="C68" s="44"/>
      <c r="D68" s="43"/>
      <c r="E68" s="43"/>
    </row>
    <row r="69" spans="2:5" x14ac:dyDescent="0.3">
      <c r="B69" s="43"/>
      <c r="C69" s="44"/>
      <c r="D69" s="43"/>
      <c r="E69" s="43"/>
    </row>
    <row r="70" spans="2:5" x14ac:dyDescent="0.3">
      <c r="B70" s="43"/>
      <c r="C70" s="44"/>
      <c r="D70" s="43"/>
      <c r="E70" s="43"/>
    </row>
    <row r="71" spans="2:5" x14ac:dyDescent="0.3">
      <c r="B71" s="43"/>
      <c r="C71" s="44"/>
      <c r="D71" s="43"/>
      <c r="E71" s="43"/>
    </row>
    <row r="72" spans="2:5" x14ac:dyDescent="0.3">
      <c r="B72" s="43"/>
      <c r="C72" s="44"/>
      <c r="D72" s="43"/>
      <c r="E72" s="43"/>
    </row>
    <row r="73" spans="2:5" x14ac:dyDescent="0.3">
      <c r="B73" s="43"/>
      <c r="C73" s="44"/>
      <c r="D73" s="43"/>
      <c r="E73" s="43"/>
    </row>
    <row r="74" spans="2:5" x14ac:dyDescent="0.3">
      <c r="B74" s="43"/>
      <c r="C74" s="44"/>
      <c r="D74" s="43"/>
      <c r="E74" s="43"/>
    </row>
    <row r="75" spans="2:5" x14ac:dyDescent="0.3">
      <c r="B75" s="43"/>
      <c r="C75" s="44"/>
      <c r="D75" s="43"/>
      <c r="E75" s="43"/>
    </row>
    <row r="76" spans="2:5" x14ac:dyDescent="0.3">
      <c r="B76" s="43"/>
      <c r="C76" s="44"/>
      <c r="D76" s="43"/>
      <c r="E76" s="43"/>
    </row>
    <row r="77" spans="2:5" x14ac:dyDescent="0.3">
      <c r="B77" s="43"/>
      <c r="C77" s="44"/>
      <c r="D77" s="43"/>
      <c r="E77" s="43"/>
    </row>
    <row r="78" spans="2:5" x14ac:dyDescent="0.3">
      <c r="B78" s="43"/>
      <c r="C78" s="44"/>
      <c r="D78" s="43"/>
      <c r="E78" s="43"/>
    </row>
    <row r="79" spans="2:5" x14ac:dyDescent="0.3">
      <c r="B79" s="43"/>
      <c r="C79" s="44"/>
      <c r="D79" s="43"/>
      <c r="E79" s="43"/>
    </row>
    <row r="80" spans="2:5" x14ac:dyDescent="0.3">
      <c r="B80" s="43"/>
      <c r="C80" s="44"/>
      <c r="D80" s="43"/>
      <c r="E80" s="43"/>
    </row>
    <row r="81" spans="2:5" x14ac:dyDescent="0.3">
      <c r="B81" s="43"/>
      <c r="C81" s="44"/>
      <c r="D81" s="43"/>
      <c r="E81" s="43"/>
    </row>
    <row r="82" spans="2:5" x14ac:dyDescent="0.3">
      <c r="B82" s="43"/>
      <c r="C82" s="44"/>
      <c r="D82" s="43"/>
      <c r="E82" s="43"/>
    </row>
    <row r="83" spans="2:5" x14ac:dyDescent="0.3">
      <c r="B83" s="43"/>
      <c r="C83" s="44"/>
      <c r="D83" s="43"/>
      <c r="E83" s="43"/>
    </row>
    <row r="84" spans="2:5" x14ac:dyDescent="0.3">
      <c r="B84" s="43"/>
      <c r="C84" s="44"/>
      <c r="D84" s="43"/>
      <c r="E84" s="43"/>
    </row>
    <row r="85" spans="2:5" x14ac:dyDescent="0.3">
      <c r="B85" s="43"/>
      <c r="C85" s="44"/>
      <c r="D85" s="43"/>
      <c r="E85" s="43"/>
    </row>
    <row r="86" spans="2:5" x14ac:dyDescent="0.3">
      <c r="B86" s="43"/>
      <c r="C86" s="44"/>
      <c r="D86" s="43"/>
      <c r="E86" s="43"/>
    </row>
    <row r="87" spans="2:5" x14ac:dyDescent="0.3">
      <c r="B87" s="43"/>
      <c r="C87" s="44"/>
      <c r="D87" s="43"/>
      <c r="E87" s="43"/>
    </row>
    <row r="88" spans="2:5" x14ac:dyDescent="0.3">
      <c r="B88" s="43"/>
      <c r="C88" s="44"/>
      <c r="D88" s="43"/>
      <c r="E88" s="43"/>
    </row>
    <row r="89" spans="2:5" x14ac:dyDescent="0.3">
      <c r="B89" s="43"/>
      <c r="C89" s="44"/>
      <c r="D89" s="43"/>
      <c r="E89" s="43"/>
    </row>
    <row r="90" spans="2:5" x14ac:dyDescent="0.3">
      <c r="B90" s="43"/>
      <c r="C90" s="44"/>
      <c r="D90" s="43"/>
      <c r="E90" s="43"/>
    </row>
    <row r="91" spans="2:5" x14ac:dyDescent="0.3">
      <c r="B91" s="43"/>
      <c r="C91" s="44"/>
      <c r="D91" s="43"/>
      <c r="E91" s="43"/>
    </row>
    <row r="92" spans="2:5" x14ac:dyDescent="0.3">
      <c r="B92" s="43"/>
      <c r="C92" s="44"/>
      <c r="D92" s="43"/>
      <c r="E92" s="43"/>
    </row>
    <row r="93" spans="2:5" x14ac:dyDescent="0.3">
      <c r="B93" s="43"/>
      <c r="C93" s="44"/>
      <c r="D93" s="43"/>
      <c r="E93" s="43"/>
    </row>
    <row r="94" spans="2:5" x14ac:dyDescent="0.3">
      <c r="B94" s="43"/>
      <c r="C94" s="44"/>
      <c r="D94" s="43"/>
      <c r="E94" s="43"/>
    </row>
    <row r="95" spans="2:5" x14ac:dyDescent="0.3">
      <c r="B95" s="43"/>
      <c r="C95" s="44"/>
      <c r="D95" s="43"/>
      <c r="E95" s="43"/>
    </row>
    <row r="96" spans="2:5" x14ac:dyDescent="0.3">
      <c r="B96" s="43"/>
      <c r="C96" s="44"/>
      <c r="D96" s="43"/>
      <c r="E96" s="43"/>
    </row>
    <row r="97" spans="2:5" x14ac:dyDescent="0.3">
      <c r="B97" s="43"/>
      <c r="C97" s="44"/>
      <c r="D97" s="43"/>
      <c r="E97" s="43"/>
    </row>
    <row r="98" spans="2:5" x14ac:dyDescent="0.3">
      <c r="B98" s="43"/>
      <c r="C98" s="44"/>
      <c r="D98" s="43"/>
      <c r="E98" s="43"/>
    </row>
    <row r="99" spans="2:5" x14ac:dyDescent="0.3">
      <c r="B99" s="43"/>
      <c r="C99" s="44"/>
      <c r="D99" s="43"/>
      <c r="E99" s="43"/>
    </row>
    <row r="100" spans="2:5" x14ac:dyDescent="0.3">
      <c r="B100" s="43"/>
      <c r="C100" s="44"/>
      <c r="D100" s="43"/>
      <c r="E100" s="43"/>
    </row>
    <row r="101" spans="2:5" x14ac:dyDescent="0.3">
      <c r="B101" s="43"/>
      <c r="C101" s="44"/>
      <c r="D101" s="43"/>
      <c r="E101" s="43"/>
    </row>
    <row r="102" spans="2:5" x14ac:dyDescent="0.3">
      <c r="B102" s="43"/>
      <c r="C102" s="44"/>
      <c r="D102" s="43"/>
      <c r="E102" s="43"/>
    </row>
    <row r="103" spans="2:5" x14ac:dyDescent="0.3">
      <c r="B103" s="43"/>
      <c r="C103" s="44"/>
      <c r="D103" s="43"/>
      <c r="E103" s="43"/>
    </row>
    <row r="104" spans="2:5" x14ac:dyDescent="0.3">
      <c r="B104" s="43"/>
      <c r="C104" s="44"/>
      <c r="D104" s="43"/>
      <c r="E104" s="43"/>
    </row>
    <row r="105" spans="2:5" x14ac:dyDescent="0.3">
      <c r="B105" s="43"/>
      <c r="C105" s="44"/>
      <c r="D105" s="43"/>
      <c r="E105" s="43"/>
    </row>
    <row r="106" spans="2:5" x14ac:dyDescent="0.3">
      <c r="B106" s="43"/>
      <c r="C106" s="44"/>
      <c r="D106" s="43"/>
      <c r="E106" s="43"/>
    </row>
    <row r="107" spans="2:5" x14ac:dyDescent="0.3">
      <c r="B107" s="43"/>
      <c r="C107" s="44"/>
      <c r="D107" s="43"/>
      <c r="E107" s="43"/>
    </row>
    <row r="108" spans="2:5" x14ac:dyDescent="0.3">
      <c r="B108" s="43"/>
      <c r="C108" s="44"/>
      <c r="D108" s="43"/>
      <c r="E108" s="43"/>
    </row>
    <row r="109" spans="2:5" x14ac:dyDescent="0.3">
      <c r="B109" s="43"/>
      <c r="C109" s="44"/>
      <c r="D109" s="43"/>
      <c r="E109" s="43"/>
    </row>
    <row r="110" spans="2:5" x14ac:dyDescent="0.3">
      <c r="B110" s="43"/>
      <c r="C110" s="44"/>
      <c r="D110" s="43"/>
      <c r="E110" s="43"/>
    </row>
    <row r="111" spans="2:5" x14ac:dyDescent="0.3">
      <c r="B111" s="43"/>
      <c r="C111" s="44"/>
      <c r="D111" s="43"/>
      <c r="E111" s="43"/>
    </row>
    <row r="112" spans="2:5" x14ac:dyDescent="0.3">
      <c r="C112" s="45"/>
    </row>
    <row r="113" spans="2:3" x14ac:dyDescent="0.3">
      <c r="C113" s="45"/>
    </row>
    <row r="114" spans="2:3" x14ac:dyDescent="0.3">
      <c r="C114" s="45"/>
    </row>
    <row r="115" spans="2:3" x14ac:dyDescent="0.3">
      <c r="C115" s="45"/>
    </row>
    <row r="116" spans="2:3" x14ac:dyDescent="0.3">
      <c r="C116" s="45"/>
    </row>
    <row r="117" spans="2:3" x14ac:dyDescent="0.3">
      <c r="C117" s="45"/>
    </row>
    <row r="118" spans="2:3" x14ac:dyDescent="0.3">
      <c r="C118" s="45"/>
    </row>
    <row r="119" spans="2:3" x14ac:dyDescent="0.3">
      <c r="C119" s="45"/>
    </row>
    <row r="120" spans="2:3" x14ac:dyDescent="0.3">
      <c r="C120" s="45"/>
    </row>
    <row r="121" spans="2:3" x14ac:dyDescent="0.3">
      <c r="C121" s="45"/>
    </row>
    <row r="122" spans="2:3" x14ac:dyDescent="0.3">
      <c r="C122" s="45"/>
    </row>
    <row r="123" spans="2:3" x14ac:dyDescent="0.3">
      <c r="C123" s="45"/>
    </row>
    <row r="124" spans="2:3" x14ac:dyDescent="0.3">
      <c r="C124" s="45"/>
    </row>
    <row r="125" spans="2:3" ht="19.5" x14ac:dyDescent="0.3">
      <c r="B125" s="46"/>
      <c r="C125" s="45"/>
    </row>
    <row r="126" spans="2:3" x14ac:dyDescent="0.3">
      <c r="C126" s="45"/>
    </row>
    <row r="127" spans="2:3" x14ac:dyDescent="0.3">
      <c r="C127" s="45"/>
    </row>
    <row r="128" spans="2:3" x14ac:dyDescent="0.3">
      <c r="C128" s="45"/>
    </row>
    <row r="129" spans="3:3" x14ac:dyDescent="0.3">
      <c r="C129" s="45"/>
    </row>
  </sheetData>
  <mergeCells count="7">
    <mergeCell ref="B10:C10"/>
    <mergeCell ref="B5:C5"/>
    <mergeCell ref="C1:F1"/>
    <mergeCell ref="B6:C6"/>
    <mergeCell ref="B7:C7"/>
    <mergeCell ref="B8:C8"/>
    <mergeCell ref="B9:C9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6"/>
  <sheetViews>
    <sheetView zoomScale="90" zoomScaleNormal="90" workbookViewId="0">
      <selection activeCell="C1" sqref="C1:H1"/>
    </sheetView>
  </sheetViews>
  <sheetFormatPr baseColWidth="10" defaultColWidth="11.42578125" defaultRowHeight="16.5" x14ac:dyDescent="0.3"/>
  <cols>
    <col min="1" max="1" width="16.42578125" style="15" customWidth="1"/>
    <col min="2" max="2" width="30.7109375" style="15" customWidth="1"/>
    <col min="3" max="3" width="21" style="15" customWidth="1"/>
    <col min="4" max="4" width="37.7109375" style="15" customWidth="1"/>
    <col min="5" max="5" width="31.7109375" style="15" customWidth="1"/>
    <col min="6" max="6" width="13.28515625" style="15" customWidth="1"/>
    <col min="7" max="7" width="43.28515625" style="15" customWidth="1"/>
    <col min="8" max="8" width="15.140625" style="15" customWidth="1"/>
    <col min="9" max="9" width="5.7109375" style="15" customWidth="1"/>
    <col min="10" max="16384" width="11.42578125" style="15"/>
  </cols>
  <sheetData>
    <row r="1" spans="1:8" ht="77.25" customHeight="1" x14ac:dyDescent="0.3">
      <c r="A1" s="10"/>
      <c r="B1" s="11"/>
      <c r="C1" s="12" t="s">
        <v>114</v>
      </c>
      <c r="D1" s="13"/>
      <c r="E1" s="13"/>
      <c r="F1" s="13"/>
      <c r="G1" s="13"/>
      <c r="H1" s="14"/>
    </row>
    <row r="4" spans="1:8" x14ac:dyDescent="0.3">
      <c r="A4" s="47"/>
      <c r="B4" s="48" t="s">
        <v>106</v>
      </c>
      <c r="C4" s="11"/>
    </row>
    <row r="6" spans="1:8" x14ac:dyDescent="0.3">
      <c r="A6" s="47" t="s">
        <v>98</v>
      </c>
      <c r="B6" s="49">
        <f ca="1">TODAY()</f>
        <v>45723</v>
      </c>
    </row>
    <row r="7" spans="1:8" ht="49.5" x14ac:dyDescent="0.3">
      <c r="A7" s="50" t="s">
        <v>9</v>
      </c>
      <c r="B7" s="50" t="s">
        <v>118</v>
      </c>
      <c r="C7" s="50" t="s">
        <v>119</v>
      </c>
      <c r="D7" s="50" t="s">
        <v>10</v>
      </c>
      <c r="E7" s="50" t="s">
        <v>120</v>
      </c>
      <c r="F7" s="50" t="s">
        <v>121</v>
      </c>
      <c r="G7" s="50" t="s">
        <v>12</v>
      </c>
      <c r="H7" s="50" t="s">
        <v>11</v>
      </c>
    </row>
    <row r="8" spans="1:8" x14ac:dyDescent="0.3">
      <c r="A8" s="51">
        <f ca="1">TODAY()</f>
        <v>45723</v>
      </c>
      <c r="B8" s="52"/>
      <c r="C8" s="53" t="s">
        <v>3</v>
      </c>
      <c r="D8" s="54"/>
      <c r="E8" s="23"/>
      <c r="F8" s="55"/>
      <c r="G8" s="23"/>
      <c r="H8" s="54">
        <f ca="1">+IF(AND(A9="",F8="NO"),-1+NETWORKDAYS(A8,$B$6,'Dias no Laborables'!$B$8:$B$93),IF(F8="NO",-1+NETWORKDAYS(A8,A9,'Dias no Laborables'!$B$8:$B$93),0))</f>
        <v>0</v>
      </c>
    </row>
    <row r="9" spans="1:8" x14ac:dyDescent="0.3">
      <c r="A9" s="51">
        <f ca="1">TODAY()</f>
        <v>45723</v>
      </c>
      <c r="B9" s="52"/>
      <c r="C9" s="53"/>
      <c r="D9" s="54"/>
      <c r="E9" s="23"/>
      <c r="F9" s="55"/>
      <c r="G9" s="23"/>
      <c r="H9" s="54">
        <f>+IF(AND(A10="",F9="NO"),-1+NETWORKDAYS(A9,$B$6,'Dias no Laborables'!$B$8:$B$93),IF(F9="NO",-1+NETWORKDAYS(A9,A10,'Dias no Laborables'!$B$8:$B$93),0))</f>
        <v>0</v>
      </c>
    </row>
    <row r="10" spans="1:8" x14ac:dyDescent="0.3">
      <c r="A10" s="51"/>
      <c r="B10" s="52"/>
      <c r="C10" s="53"/>
      <c r="D10" s="54"/>
      <c r="E10" s="23"/>
      <c r="F10" s="55"/>
      <c r="G10" s="23"/>
      <c r="H10" s="54">
        <f>+IF(AND(A11="",F10="NO"),-1+NETWORKDAYS(A10,$B$6,'Dias no Laborables'!$B$8:$B$93),IF(F10="NO",-1+NETWORKDAYS(A10,A11,'Dias no Laborables'!$B$8:$B$93),0))</f>
        <v>0</v>
      </c>
    </row>
    <row r="11" spans="1:8" x14ac:dyDescent="0.3">
      <c r="A11" s="51"/>
      <c r="B11" s="52"/>
      <c r="C11" s="53"/>
      <c r="D11" s="54"/>
      <c r="E11" s="23"/>
      <c r="F11" s="55"/>
      <c r="G11" s="23"/>
      <c r="H11" s="54">
        <f>+IF(AND(A12="",F11="NO"),-1+NETWORKDAYS(A11,$B$6,'Dias no Laborables'!$B$8:$B$93),IF(F11="NO",-1+NETWORKDAYS(A11,A12,'Dias no Laborables'!$B$8:$B$93),0))</f>
        <v>0</v>
      </c>
    </row>
    <row r="12" spans="1:8" x14ac:dyDescent="0.3">
      <c r="A12" s="51"/>
      <c r="B12" s="52"/>
      <c r="C12" s="53"/>
      <c r="D12" s="54"/>
      <c r="E12" s="23"/>
      <c r="F12" s="55"/>
      <c r="G12" s="23"/>
      <c r="H12" s="56"/>
    </row>
    <row r="13" spans="1:8" x14ac:dyDescent="0.3">
      <c r="A13" s="57" t="s">
        <v>60</v>
      </c>
      <c r="B13" s="57"/>
      <c r="C13" s="57"/>
      <c r="D13" s="57"/>
      <c r="E13" s="57"/>
      <c r="F13" s="57"/>
      <c r="G13" s="57"/>
      <c r="H13" s="58">
        <f ca="1">SUM(H8:H12)</f>
        <v>0</v>
      </c>
    </row>
    <row r="14" spans="1:8" x14ac:dyDescent="0.3">
      <c r="A14" s="59"/>
      <c r="D14" s="59" t="s">
        <v>103</v>
      </c>
    </row>
    <row r="15" spans="1:8" x14ac:dyDescent="0.3">
      <c r="A15" s="59"/>
      <c r="D15" s="59"/>
    </row>
    <row r="16" spans="1:8" x14ac:dyDescent="0.3">
      <c r="A16" s="60" t="s">
        <v>113</v>
      </c>
      <c r="B16" s="61"/>
      <c r="C16" s="62" t="str">
        <f ca="1">IF(H13&lt;=40,"Dentro de plazo","Fuera de plazo")</f>
        <v>Dentro de plazo</v>
      </c>
      <c r="D16" s="63" t="str">
        <f ca="1">IF(H13&lt;=37,"","ALERTA")</f>
        <v/>
      </c>
      <c r="G16" s="52" t="s">
        <v>64</v>
      </c>
      <c r="H16" s="52" t="s">
        <v>48</v>
      </c>
    </row>
    <row r="18" spans="1:8" x14ac:dyDescent="0.3">
      <c r="B18" s="64"/>
      <c r="C18" s="65" t="str">
        <f ca="1">IF(H13&lt;=37,"","El plazo esta proximo a vencer, se debe solicitar la autorización para su aceptación bajo concesión")</f>
        <v/>
      </c>
      <c r="D18" s="65"/>
      <c r="E18" s="65"/>
    </row>
    <row r="19" spans="1:8" x14ac:dyDescent="0.3">
      <c r="A19" s="4" t="s">
        <v>116</v>
      </c>
      <c r="B19" s="5"/>
      <c r="C19" s="5"/>
      <c r="D19" s="1"/>
      <c r="E19" s="1"/>
      <c r="F19" s="1"/>
      <c r="G19" s="1"/>
      <c r="H19" s="40"/>
    </row>
    <row r="20" spans="1:8" x14ac:dyDescent="0.3">
      <c r="A20" s="6" t="s">
        <v>117</v>
      </c>
      <c r="B20" s="7"/>
      <c r="C20" s="7"/>
      <c r="D20" s="2"/>
      <c r="E20" s="2"/>
      <c r="F20" s="2"/>
      <c r="G20" s="2"/>
      <c r="H20" s="41"/>
    </row>
    <row r="21" spans="1:8" x14ac:dyDescent="0.3">
      <c r="A21" s="8" t="s">
        <v>115</v>
      </c>
      <c r="B21" s="9"/>
      <c r="C21" s="9"/>
      <c r="D21" s="3"/>
      <c r="E21" s="3"/>
      <c r="F21" s="3"/>
      <c r="G21" s="3"/>
      <c r="H21" s="42"/>
    </row>
    <row r="23" spans="1:8" s="59" customFormat="1" ht="14.25" x14ac:dyDescent="0.25">
      <c r="A23" s="66" t="s">
        <v>100</v>
      </c>
      <c r="B23" s="67"/>
      <c r="C23" s="67"/>
      <c r="D23" s="67"/>
      <c r="E23" s="67"/>
      <c r="F23" s="67"/>
      <c r="G23" s="67"/>
      <c r="H23" s="68"/>
    </row>
    <row r="24" spans="1:8" s="59" customFormat="1" ht="15" customHeight="1" x14ac:dyDescent="0.25">
      <c r="A24" s="69" t="s">
        <v>122</v>
      </c>
      <c r="B24" s="69"/>
      <c r="C24" s="69"/>
      <c r="D24" s="69"/>
      <c r="E24" s="69"/>
      <c r="F24" s="69"/>
      <c r="G24" s="69"/>
      <c r="H24" s="69"/>
    </row>
    <row r="25" spans="1:8" s="59" customFormat="1" ht="12" customHeight="1" x14ac:dyDescent="0.25">
      <c r="A25" s="69"/>
      <c r="B25" s="69"/>
      <c r="C25" s="69"/>
      <c r="D25" s="69"/>
      <c r="E25" s="69"/>
      <c r="F25" s="69"/>
      <c r="G25" s="69"/>
      <c r="H25" s="69"/>
    </row>
    <row r="26" spans="1:8" s="59" customFormat="1" ht="12" customHeight="1" x14ac:dyDescent="0.25">
      <c r="A26" s="69"/>
      <c r="B26" s="69"/>
      <c r="C26" s="69"/>
      <c r="D26" s="69"/>
      <c r="E26" s="69"/>
      <c r="F26" s="69"/>
      <c r="G26" s="69"/>
      <c r="H26" s="69"/>
    </row>
    <row r="27" spans="1:8" s="59" customFormat="1" ht="12" customHeight="1" x14ac:dyDescent="0.25">
      <c r="A27" s="69"/>
      <c r="B27" s="69"/>
      <c r="C27" s="69"/>
      <c r="D27" s="69"/>
      <c r="E27" s="69"/>
      <c r="F27" s="69"/>
      <c r="G27" s="69"/>
      <c r="H27" s="69"/>
    </row>
    <row r="28" spans="1:8" s="59" customFormat="1" ht="12" customHeight="1" x14ac:dyDescent="0.25">
      <c r="A28" s="69"/>
      <c r="B28" s="69"/>
      <c r="C28" s="69"/>
      <c r="D28" s="69"/>
      <c r="E28" s="69"/>
      <c r="F28" s="69"/>
      <c r="G28" s="69"/>
      <c r="H28" s="69"/>
    </row>
    <row r="29" spans="1:8" s="59" customFormat="1" ht="12" customHeight="1" x14ac:dyDescent="0.25">
      <c r="A29" s="69"/>
      <c r="B29" s="69"/>
      <c r="C29" s="69"/>
      <c r="D29" s="69"/>
      <c r="E29" s="69"/>
      <c r="F29" s="69"/>
      <c r="G29" s="69"/>
      <c r="H29" s="69"/>
    </row>
    <row r="30" spans="1:8" s="59" customFormat="1" ht="15" customHeight="1" x14ac:dyDescent="0.25">
      <c r="A30" s="69"/>
      <c r="B30" s="69"/>
      <c r="C30" s="69"/>
      <c r="D30" s="69"/>
      <c r="E30" s="69"/>
      <c r="F30" s="69"/>
      <c r="G30" s="69"/>
      <c r="H30" s="69"/>
    </row>
    <row r="31" spans="1:8" s="59" customFormat="1" ht="13.5" x14ac:dyDescent="0.25"/>
    <row r="32" spans="1:8" s="59" customFormat="1" ht="13.5" x14ac:dyDescent="0.25"/>
    <row r="33" s="59" customFormat="1" ht="13.5" x14ac:dyDescent="0.25"/>
    <row r="34" s="59" customFormat="1" ht="13.5" x14ac:dyDescent="0.25"/>
    <row r="35" s="59" customFormat="1" ht="13.5" x14ac:dyDescent="0.25"/>
    <row r="36" s="59" customFormat="1" ht="13.5" x14ac:dyDescent="0.25"/>
    <row r="37" s="59" customFormat="1" ht="13.5" x14ac:dyDescent="0.25"/>
    <row r="38" s="59" customFormat="1" ht="13.5" x14ac:dyDescent="0.25"/>
    <row r="39" s="59" customFormat="1" ht="13.5" x14ac:dyDescent="0.25"/>
    <row r="40" s="59" customFormat="1" ht="13.5" x14ac:dyDescent="0.25"/>
    <row r="41" s="59" customFormat="1" ht="13.5" x14ac:dyDescent="0.25"/>
    <row r="42" s="59" customFormat="1" ht="13.5" x14ac:dyDescent="0.25"/>
    <row r="43" s="59" customFormat="1" ht="13.5" x14ac:dyDescent="0.25"/>
    <row r="44" s="59" customFormat="1" ht="13.5" x14ac:dyDescent="0.25"/>
    <row r="45" s="59" customFormat="1" ht="13.5" x14ac:dyDescent="0.25"/>
    <row r="46" s="59" customFormat="1" ht="13.5" x14ac:dyDescent="0.25"/>
    <row r="47" s="59" customFormat="1" ht="13.5" x14ac:dyDescent="0.25"/>
    <row r="48" s="59" customFormat="1" ht="13.5" x14ac:dyDescent="0.25"/>
    <row r="49" spans="1:8" s="59" customFormat="1" ht="13.5" x14ac:dyDescent="0.25"/>
    <row r="50" spans="1:8" s="59" customFormat="1" ht="13.5" x14ac:dyDescent="0.25"/>
    <row r="51" spans="1:8" s="59" customFormat="1" ht="13.5" x14ac:dyDescent="0.25"/>
    <row r="52" spans="1:8" x14ac:dyDescent="0.3">
      <c r="A52" s="66" t="s">
        <v>102</v>
      </c>
      <c r="B52" s="67"/>
      <c r="C52" s="67"/>
      <c r="D52" s="67"/>
      <c r="E52" s="67"/>
      <c r="F52" s="67"/>
      <c r="G52" s="67"/>
      <c r="H52" s="68"/>
    </row>
    <row r="53" spans="1:8" x14ac:dyDescent="0.3">
      <c r="A53" s="70"/>
      <c r="D53" s="71" t="s">
        <v>99</v>
      </c>
      <c r="E53" s="71"/>
      <c r="H53" s="72"/>
    </row>
    <row r="54" spans="1:8" x14ac:dyDescent="0.3">
      <c r="A54" s="70"/>
      <c r="H54" s="72"/>
    </row>
    <row r="55" spans="1:8" x14ac:dyDescent="0.3">
      <c r="A55" s="73" t="s">
        <v>123</v>
      </c>
      <c r="B55" s="69"/>
      <c r="C55" s="69"/>
      <c r="D55" s="69"/>
      <c r="E55" s="69"/>
      <c r="F55" s="69"/>
      <c r="G55" s="69"/>
      <c r="H55" s="74"/>
    </row>
    <row r="56" spans="1:8" x14ac:dyDescent="0.3">
      <c r="A56" s="73"/>
      <c r="B56" s="69"/>
      <c r="C56" s="69"/>
      <c r="D56" s="69"/>
      <c r="E56" s="69"/>
      <c r="F56" s="69"/>
      <c r="G56" s="69"/>
      <c r="H56" s="74"/>
    </row>
    <row r="57" spans="1:8" x14ac:dyDescent="0.3">
      <c r="A57" s="75" t="s">
        <v>124</v>
      </c>
      <c r="B57" s="76"/>
      <c r="C57" s="76"/>
      <c r="D57" s="76"/>
      <c r="E57" s="76"/>
      <c r="F57" s="76"/>
      <c r="G57" s="76"/>
      <c r="H57" s="77"/>
    </row>
    <row r="58" spans="1:8" x14ac:dyDescent="0.3">
      <c r="A58" s="75"/>
      <c r="B58" s="76"/>
      <c r="C58" s="76"/>
      <c r="D58" s="76"/>
      <c r="E58" s="76"/>
      <c r="F58" s="76"/>
      <c r="G58" s="76"/>
      <c r="H58" s="77"/>
    </row>
    <row r="59" spans="1:8" x14ac:dyDescent="0.3">
      <c r="A59" s="75"/>
      <c r="B59" s="76"/>
      <c r="C59" s="76"/>
      <c r="D59" s="76"/>
      <c r="E59" s="76"/>
      <c r="F59" s="76"/>
      <c r="G59" s="76"/>
      <c r="H59" s="77"/>
    </row>
    <row r="60" spans="1:8" x14ac:dyDescent="0.3">
      <c r="A60" s="73" t="s">
        <v>125</v>
      </c>
      <c r="B60" s="69"/>
      <c r="C60" s="69"/>
      <c r="D60" s="69"/>
      <c r="E60" s="69"/>
      <c r="F60" s="69"/>
      <c r="G60" s="69"/>
      <c r="H60" s="74"/>
    </row>
    <row r="61" spans="1:8" x14ac:dyDescent="0.3">
      <c r="A61" s="73"/>
      <c r="B61" s="69"/>
      <c r="C61" s="69"/>
      <c r="D61" s="69"/>
      <c r="E61" s="69"/>
      <c r="F61" s="69"/>
      <c r="G61" s="69"/>
      <c r="H61" s="74"/>
    </row>
    <row r="62" spans="1:8" x14ac:dyDescent="0.3">
      <c r="A62" s="73" t="s">
        <v>126</v>
      </c>
      <c r="B62" s="69"/>
      <c r="C62" s="69"/>
      <c r="D62" s="69"/>
      <c r="E62" s="69"/>
      <c r="F62" s="69"/>
      <c r="G62" s="69"/>
      <c r="H62" s="74"/>
    </row>
    <row r="63" spans="1:8" x14ac:dyDescent="0.3">
      <c r="A63" s="73"/>
      <c r="B63" s="69"/>
      <c r="C63" s="69"/>
      <c r="D63" s="69"/>
      <c r="E63" s="69"/>
      <c r="F63" s="69"/>
      <c r="G63" s="69"/>
      <c r="H63" s="74"/>
    </row>
    <row r="64" spans="1:8" x14ac:dyDescent="0.3">
      <c r="A64" s="78"/>
      <c r="B64" s="79"/>
      <c r="C64" s="79"/>
      <c r="D64" s="79"/>
      <c r="E64" s="79"/>
      <c r="F64" s="79"/>
      <c r="G64" s="79"/>
      <c r="H64" s="80"/>
    </row>
    <row r="65" spans="1:8" x14ac:dyDescent="0.3">
      <c r="A65" s="81" t="s">
        <v>127</v>
      </c>
      <c r="B65" s="82"/>
      <c r="C65" s="82"/>
      <c r="D65" s="82"/>
      <c r="E65" s="82"/>
      <c r="F65" s="82"/>
      <c r="G65" s="82"/>
      <c r="H65" s="83"/>
    </row>
    <row r="66" spans="1:8" x14ac:dyDescent="0.3">
      <c r="A66" s="84"/>
      <c r="B66" s="85"/>
      <c r="C66" s="85"/>
      <c r="D66" s="85"/>
      <c r="E66" s="85"/>
      <c r="F66" s="85"/>
      <c r="G66" s="85"/>
      <c r="H66" s="86"/>
    </row>
  </sheetData>
  <sortState xmlns:xlrd2="http://schemas.microsoft.com/office/spreadsheetml/2017/richdata2" ref="B59:B76">
    <sortCondition ref="B59:B76"/>
  </sortState>
  <mergeCells count="13">
    <mergeCell ref="C1:H1"/>
    <mergeCell ref="A57:H59"/>
    <mergeCell ref="A60:H61"/>
    <mergeCell ref="A62:H63"/>
    <mergeCell ref="A65:H66"/>
    <mergeCell ref="A52:H52"/>
    <mergeCell ref="D53:E53"/>
    <mergeCell ref="A16:B16"/>
    <mergeCell ref="A13:G13"/>
    <mergeCell ref="C18:E18"/>
    <mergeCell ref="A55:H56"/>
    <mergeCell ref="A23:H23"/>
    <mergeCell ref="A24:H30"/>
  </mergeCells>
  <conditionalFormatting sqref="B18:B22">
    <cfRule type="cellIs" dxfId="22" priority="3" operator="equal">
      <formula>"ALERTA"</formula>
    </cfRule>
  </conditionalFormatting>
  <conditionalFormatting sqref="C16">
    <cfRule type="cellIs" dxfId="21" priority="5" operator="equal">
      <formula>"Fuera de plazo"</formula>
    </cfRule>
  </conditionalFormatting>
  <conditionalFormatting sqref="C18:C22">
    <cfRule type="cellIs" dxfId="20" priority="4" operator="equal">
      <formula>"Fuera de plazo"</formula>
    </cfRule>
  </conditionalFormatting>
  <conditionalFormatting sqref="C18:E22">
    <cfRule type="cellIs" dxfId="19" priority="2" operator="equal">
      <formula>"El plazo esta proximo a vencer, se debe solicitar la autorización para su aceptación bajo concesión"</formula>
    </cfRule>
  </conditionalFormatting>
  <conditionalFormatting sqref="D16">
    <cfRule type="cellIs" dxfId="18" priority="1" operator="equal">
      <formula>"ALERTA"</formula>
    </cfRule>
  </conditionalFormatting>
  <conditionalFormatting sqref="H13">
    <cfRule type="cellIs" dxfId="17" priority="6" operator="greaterThan">
      <formula>40</formula>
    </cfRule>
  </conditionalFormatting>
  <dataValidations count="3">
    <dataValidation type="list" allowBlank="1" showInputMessage="1" showErrorMessage="1" sqref="E8:E12" xr:uid="{00000000-0002-0000-0100-000000000000}">
      <formula1>Objeto</formula1>
    </dataValidation>
    <dataValidation type="list" allowBlank="1" showInputMessage="1" showErrorMessage="1" sqref="C8:C12" xr:uid="{00000000-0002-0000-0100-000001000000}">
      <formula1>Documento</formula1>
    </dataValidation>
    <dataValidation type="list" allowBlank="1" showInputMessage="1" showErrorMessage="1" sqref="F8:F12" xr:uid="{00000000-0002-0000-0100-000002000000}">
      <formula1>Conteo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'Dias no Laborables'!$F$8:$F$24</xm:f>
          </x14:formula1>
          <xm:sqref>B8:B12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40"/>
  <sheetViews>
    <sheetView zoomScale="90" zoomScaleNormal="90" workbookViewId="0">
      <selection activeCell="C1" sqref="C1:H1"/>
    </sheetView>
  </sheetViews>
  <sheetFormatPr baseColWidth="10" defaultColWidth="11.42578125" defaultRowHeight="16.5" x14ac:dyDescent="0.3"/>
  <cols>
    <col min="1" max="1" width="14.5703125" style="15" customWidth="1"/>
    <col min="2" max="2" width="27.140625" style="15" customWidth="1"/>
    <col min="3" max="3" width="17.5703125" style="15" bestFit="1" customWidth="1"/>
    <col min="4" max="4" width="22.28515625" style="15" customWidth="1"/>
    <col min="5" max="5" width="23" style="15" customWidth="1"/>
    <col min="6" max="6" width="11" style="15" customWidth="1"/>
    <col min="7" max="7" width="57.85546875" style="15" customWidth="1"/>
    <col min="8" max="8" width="11.28515625" style="15" customWidth="1"/>
    <col min="9" max="9" width="6.28515625" style="15" customWidth="1"/>
    <col min="10" max="16384" width="11.42578125" style="15"/>
  </cols>
  <sheetData>
    <row r="1" spans="1:8" ht="78" customHeight="1" x14ac:dyDescent="0.3">
      <c r="A1" s="10"/>
      <c r="B1" s="11"/>
      <c r="C1" s="12" t="s">
        <v>114</v>
      </c>
      <c r="D1" s="13"/>
      <c r="E1" s="13"/>
      <c r="F1" s="13"/>
      <c r="G1" s="13"/>
      <c r="H1" s="14"/>
    </row>
    <row r="4" spans="1:8" x14ac:dyDescent="0.3">
      <c r="A4" s="47"/>
      <c r="B4" s="48" t="s">
        <v>106</v>
      </c>
      <c r="C4" s="11"/>
    </row>
    <row r="6" spans="1:8" x14ac:dyDescent="0.3">
      <c r="A6" s="47" t="s">
        <v>98</v>
      </c>
      <c r="B6" s="49">
        <f ca="1">TODAY()</f>
        <v>45723</v>
      </c>
    </row>
    <row r="7" spans="1:8" ht="66" x14ac:dyDescent="0.3">
      <c r="A7" s="87" t="s">
        <v>9</v>
      </c>
      <c r="B7" s="50" t="s">
        <v>118</v>
      </c>
      <c r="C7" s="50" t="s">
        <v>119</v>
      </c>
      <c r="D7" s="50" t="s">
        <v>10</v>
      </c>
      <c r="E7" s="50" t="s">
        <v>120</v>
      </c>
      <c r="F7" s="50" t="s">
        <v>121</v>
      </c>
      <c r="G7" s="50" t="s">
        <v>12</v>
      </c>
      <c r="H7" s="50" t="s">
        <v>11</v>
      </c>
    </row>
    <row r="8" spans="1:8" x14ac:dyDescent="0.3">
      <c r="A8" s="88">
        <f ca="1">_xlfn.XLOOKUP(C8,ADMISIBILIDAD!C8:C12,ADMISIBILIDAD!A8:A12,,0,1)</f>
        <v>45723</v>
      </c>
      <c r="B8" s="89">
        <f>_xlfn.XLOOKUP(C8,ADMISIBILIDAD!C8:C12,ADMISIBILIDAD!B8:B12,,0,1)</f>
        <v>0</v>
      </c>
      <c r="C8" s="90" t="s">
        <v>3</v>
      </c>
      <c r="D8" s="89">
        <f>_xlfn.XLOOKUP(C8,ADMISIBILIDAD!C8:C12,ADMISIBILIDAD!D8:D12,,0,1)</f>
        <v>0</v>
      </c>
      <c r="E8" s="89" t="s">
        <v>38</v>
      </c>
      <c r="F8" s="91" t="s">
        <v>4</v>
      </c>
      <c r="G8" s="89"/>
      <c r="H8" s="54">
        <f ca="1">+IF(AND(A9="",F8="NO"),-1+NETWORKDAYS(A8,$B$6,'Dias no Laborables'!$B$8:$B$93),IF(F8="NO",-1+NETWORKDAYS(A8,A9,'Dias no Laborables'!$B$8:$B$93),0))</f>
        <v>0</v>
      </c>
    </row>
    <row r="9" spans="1:8" x14ac:dyDescent="0.3">
      <c r="A9" s="92">
        <f ca="1">TODAY()</f>
        <v>45723</v>
      </c>
      <c r="B9" s="52"/>
      <c r="C9" s="93" t="s">
        <v>31</v>
      </c>
      <c r="D9" s="52"/>
      <c r="E9" s="52"/>
      <c r="F9" s="94"/>
      <c r="G9" s="52"/>
      <c r="H9" s="54">
        <f>+IF(AND(A10="",F9="NO"),-1+NETWORKDAYS(A9,$B$6,'Dias no Laborables'!$B$8:$B$93),IF(F9="NO",-1+NETWORKDAYS(A9,A10,'Dias no Laborables'!$B$8:$B$93),0))</f>
        <v>0</v>
      </c>
    </row>
    <row r="10" spans="1:8" x14ac:dyDescent="0.3">
      <c r="A10" s="92"/>
      <c r="B10" s="52"/>
      <c r="C10" s="93"/>
      <c r="D10" s="52"/>
      <c r="E10" s="52"/>
      <c r="F10" s="94"/>
      <c r="G10" s="52"/>
      <c r="H10" s="54">
        <f>+IF(AND(A11="",F10="NO"),-1+NETWORKDAYS(A10,$B$6,'Dias no Laborables'!$B$8:$B$93),IF(F10="NO",-1+NETWORKDAYS(A10,A11,'Dias no Laborables'!$B$8:$B$93),0))</f>
        <v>0</v>
      </c>
    </row>
    <row r="11" spans="1:8" x14ac:dyDescent="0.3">
      <c r="A11" s="92"/>
      <c r="B11" s="52"/>
      <c r="C11" s="93"/>
      <c r="D11" s="52"/>
      <c r="E11" s="52"/>
      <c r="F11" s="94"/>
      <c r="G11" s="52"/>
      <c r="H11" s="54">
        <f>+IF(AND(A12="",F11="NO"),-1+NETWORKDAYS(A11,$B$6,'Dias no Laborables'!$B$8:$B$93),IF(F11="NO",-1+NETWORKDAYS(A11,A12,'Dias no Laborables'!$B$8:$B$93),0))</f>
        <v>0</v>
      </c>
    </row>
    <row r="12" spans="1:8" x14ac:dyDescent="0.3">
      <c r="A12" s="92"/>
      <c r="B12" s="52"/>
      <c r="C12" s="93"/>
      <c r="D12" s="52"/>
      <c r="E12" s="52"/>
      <c r="F12" s="94"/>
      <c r="G12" s="52"/>
      <c r="H12" s="54">
        <f>+IF(AND(A13="",F12="NO"),-1+NETWORKDAYS(A12,$B$6,'Dias no Laborables'!$B$8:$B$93),IF(F12="NO",-1+NETWORKDAYS(A12,A13,'Dias no Laborables'!$B$8:$B$93),0))</f>
        <v>0</v>
      </c>
    </row>
    <row r="13" spans="1:8" x14ac:dyDescent="0.3">
      <c r="A13" s="92"/>
      <c r="B13" s="52"/>
      <c r="C13" s="93"/>
      <c r="D13" s="52"/>
      <c r="E13" s="52"/>
      <c r="F13" s="94"/>
      <c r="G13" s="52"/>
      <c r="H13" s="54">
        <f>+IF(AND(A14="",F13="NO"),-1+NETWORKDAYS(A13,$B$6,'Dias no Laborables'!$B$8:$B$93),IF(F13="NO",-1+NETWORKDAYS(A13,A14,'Dias no Laborables'!$B$8:$B$93),0))</f>
        <v>0</v>
      </c>
    </row>
    <row r="14" spans="1:8" x14ac:dyDescent="0.3">
      <c r="A14" s="92"/>
      <c r="B14" s="52"/>
      <c r="C14" s="93"/>
      <c r="D14" s="52"/>
      <c r="E14" s="52"/>
      <c r="F14" s="94"/>
      <c r="G14" s="52"/>
      <c r="H14" s="54">
        <f>+IF(AND(A15="",F14="NO"),-1+NETWORKDAYS(A14,$B$6,'Dias no Laborables'!$B$8:$B$93),IF(F14="NO",-1+NETWORKDAYS(A14,A15,'Dias no Laborables'!$B$8:$B$93),0))</f>
        <v>0</v>
      </c>
    </row>
    <row r="15" spans="1:8" x14ac:dyDescent="0.3">
      <c r="A15" s="95"/>
      <c r="B15" s="52"/>
      <c r="C15" s="93"/>
      <c r="D15" s="52"/>
      <c r="E15" s="52"/>
      <c r="F15" s="94"/>
      <c r="G15" s="52"/>
      <c r="H15" s="54">
        <f>+IF(AND(A16="",F15="NO"),-1+NETWORKDAYS(A15,$B$6,'Dias no Laborables'!$B$8:$B$93),IF(F15="NO",-1+NETWORKDAYS(A15,A16,'Dias no Laborables'!$B$8:$B$93),0))</f>
        <v>0</v>
      </c>
    </row>
    <row r="16" spans="1:8" x14ac:dyDescent="0.3">
      <c r="A16" s="95"/>
      <c r="B16" s="52"/>
      <c r="C16" s="93"/>
      <c r="D16" s="52"/>
      <c r="E16" s="52"/>
      <c r="F16" s="94"/>
      <c r="G16" s="52"/>
      <c r="H16" s="54">
        <f>+IF(AND(A17="",F16="NO"),-1+NETWORKDAYS(A16,$B$6,'Dias no Laborables'!$B$8:$B$93),IF(F16="NO",-1+NETWORKDAYS(A16,A17,'Dias no Laborables'!$B$8:$B$93),0))</f>
        <v>0</v>
      </c>
    </row>
    <row r="17" spans="1:9" x14ac:dyDescent="0.3">
      <c r="A17" s="95"/>
      <c r="B17" s="52"/>
      <c r="C17" s="93"/>
      <c r="D17" s="52"/>
      <c r="E17" s="52"/>
      <c r="F17" s="94"/>
      <c r="G17" s="52"/>
      <c r="H17" s="56"/>
    </row>
    <row r="18" spans="1:9" x14ac:dyDescent="0.3">
      <c r="A18" s="57" t="s">
        <v>43</v>
      </c>
      <c r="B18" s="57"/>
      <c r="C18" s="57"/>
      <c r="D18" s="57"/>
      <c r="E18" s="57"/>
      <c r="F18" s="57"/>
      <c r="G18" s="57"/>
      <c r="H18" s="96">
        <f ca="1">SUM(H8:H17)</f>
        <v>0</v>
      </c>
    </row>
    <row r="19" spans="1:9" x14ac:dyDescent="0.3">
      <c r="A19" s="59"/>
      <c r="B19" s="97" t="s">
        <v>101</v>
      </c>
      <c r="C19" s="97"/>
      <c r="D19" s="97"/>
      <c r="E19" s="97"/>
      <c r="F19" s="97"/>
      <c r="G19" s="97"/>
    </row>
    <row r="20" spans="1:9" x14ac:dyDescent="0.3">
      <c r="A20" s="59"/>
      <c r="D20" s="59"/>
    </row>
    <row r="21" spans="1:9" x14ac:dyDescent="0.3">
      <c r="A21" s="60" t="s">
        <v>113</v>
      </c>
      <c r="B21" s="61"/>
      <c r="C21" s="62" t="str">
        <f ca="1">IF(H18&lt;=120,"Dentro de plazo"," Fuera de plazo")</f>
        <v>Dentro de plazo</v>
      </c>
      <c r="D21" s="63" t="str">
        <f ca="1">IF(H18&lt;=115,"","ALERTA")</f>
        <v/>
      </c>
    </row>
    <row r="23" spans="1:9" x14ac:dyDescent="0.3">
      <c r="A23" s="4" t="s">
        <v>116</v>
      </c>
      <c r="B23" s="5"/>
      <c r="C23" s="5"/>
      <c r="D23" s="1"/>
      <c r="E23" s="1"/>
      <c r="F23" s="1"/>
      <c r="G23" s="1"/>
      <c r="H23" s="40"/>
    </row>
    <row r="24" spans="1:9" x14ac:dyDescent="0.3">
      <c r="A24" s="6" t="s">
        <v>117</v>
      </c>
      <c r="B24" s="7"/>
      <c r="C24" s="7"/>
      <c r="D24" s="2"/>
      <c r="E24" s="2"/>
      <c r="F24" s="2"/>
      <c r="G24" s="2"/>
      <c r="H24" s="41"/>
    </row>
    <row r="25" spans="1:9" x14ac:dyDescent="0.3">
      <c r="A25" s="8" t="s">
        <v>115</v>
      </c>
      <c r="B25" s="9"/>
      <c r="C25" s="9"/>
      <c r="D25" s="3"/>
      <c r="E25" s="3"/>
      <c r="F25" s="3"/>
      <c r="G25" s="3"/>
      <c r="H25" s="42"/>
    </row>
    <row r="26" spans="1:9" x14ac:dyDescent="0.3">
      <c r="B26" s="64"/>
      <c r="C26" s="65"/>
      <c r="D26" s="65"/>
      <c r="E26" s="65"/>
      <c r="F26" s="65"/>
      <c r="G26" s="65"/>
    </row>
    <row r="27" spans="1:9" x14ac:dyDescent="0.3">
      <c r="A27" s="66" t="s">
        <v>100</v>
      </c>
      <c r="B27" s="67"/>
      <c r="C27" s="67"/>
      <c r="D27" s="67"/>
      <c r="E27" s="67"/>
      <c r="F27" s="67"/>
      <c r="G27" s="67"/>
      <c r="H27" s="68"/>
    </row>
    <row r="28" spans="1:9" x14ac:dyDescent="0.3">
      <c r="A28" s="69" t="s">
        <v>122</v>
      </c>
      <c r="B28" s="69"/>
      <c r="C28" s="69"/>
      <c r="D28" s="69"/>
      <c r="E28" s="69"/>
      <c r="F28" s="69"/>
      <c r="G28" s="69"/>
      <c r="H28" s="69"/>
    </row>
    <row r="29" spans="1:9" x14ac:dyDescent="0.3">
      <c r="A29" s="69"/>
      <c r="B29" s="69"/>
      <c r="C29" s="69"/>
      <c r="D29" s="69"/>
      <c r="E29" s="69"/>
      <c r="F29" s="69"/>
      <c r="G29" s="69"/>
      <c r="H29" s="69"/>
      <c r="I29" s="43"/>
    </row>
    <row r="30" spans="1:9" x14ac:dyDescent="0.3">
      <c r="A30" s="69"/>
      <c r="B30" s="69"/>
      <c r="C30" s="69"/>
      <c r="D30" s="69"/>
      <c r="E30" s="69"/>
      <c r="F30" s="69"/>
      <c r="G30" s="69"/>
      <c r="H30" s="69"/>
      <c r="I30" s="43"/>
    </row>
    <row r="31" spans="1:9" x14ac:dyDescent="0.3">
      <c r="A31" s="69"/>
      <c r="B31" s="69"/>
      <c r="C31" s="69"/>
      <c r="D31" s="69"/>
      <c r="E31" s="69"/>
      <c r="F31" s="69"/>
      <c r="G31" s="69"/>
      <c r="H31" s="69"/>
      <c r="I31" s="43"/>
    </row>
    <row r="32" spans="1:9" x14ac:dyDescent="0.3">
      <c r="A32" s="69"/>
      <c r="B32" s="69"/>
      <c r="C32" s="69"/>
      <c r="D32" s="69"/>
      <c r="E32" s="69"/>
      <c r="F32" s="69"/>
      <c r="G32" s="69"/>
      <c r="H32" s="69"/>
      <c r="I32" s="43"/>
    </row>
    <row r="33" spans="1:9" x14ac:dyDescent="0.3">
      <c r="A33" s="69"/>
      <c r="B33" s="69"/>
      <c r="C33" s="69"/>
      <c r="D33" s="69"/>
      <c r="E33" s="69"/>
      <c r="F33" s="69"/>
      <c r="G33" s="69"/>
      <c r="H33" s="69"/>
      <c r="I33" s="43"/>
    </row>
    <row r="34" spans="1:9" x14ac:dyDescent="0.3">
      <c r="A34" s="43"/>
      <c r="B34" s="43"/>
      <c r="C34" s="43"/>
      <c r="D34" s="43"/>
      <c r="E34" s="43"/>
      <c r="F34" s="43"/>
      <c r="G34" s="43"/>
      <c r="H34" s="43"/>
      <c r="I34" s="43"/>
    </row>
    <row r="35" spans="1:9" x14ac:dyDescent="0.3">
      <c r="A35" s="43"/>
      <c r="B35" s="43"/>
      <c r="C35" s="43"/>
      <c r="D35" s="43"/>
      <c r="E35" s="43"/>
      <c r="F35" s="43"/>
      <c r="G35" s="43"/>
      <c r="H35" s="43"/>
      <c r="I35" s="43"/>
    </row>
    <row r="36" spans="1:9" x14ac:dyDescent="0.3">
      <c r="A36" s="43"/>
      <c r="B36" s="43"/>
      <c r="C36" s="43"/>
      <c r="D36" s="43"/>
      <c r="E36" s="43"/>
      <c r="F36" s="43"/>
      <c r="G36" s="43"/>
      <c r="H36" s="43"/>
      <c r="I36" s="43"/>
    </row>
    <row r="37" spans="1:9" x14ac:dyDescent="0.3">
      <c r="A37" s="43"/>
      <c r="B37" s="43"/>
      <c r="C37" s="43"/>
      <c r="D37" s="43"/>
      <c r="E37" s="43"/>
      <c r="F37" s="43"/>
      <c r="G37" s="43"/>
      <c r="H37" s="43"/>
      <c r="I37" s="43"/>
    </row>
    <row r="38" spans="1:9" x14ac:dyDescent="0.3">
      <c r="A38" s="43"/>
      <c r="B38" s="43"/>
      <c r="C38" s="43"/>
      <c r="D38" s="43"/>
      <c r="E38" s="43"/>
      <c r="F38" s="43"/>
      <c r="G38" s="43"/>
      <c r="H38" s="43"/>
      <c r="I38" s="43"/>
    </row>
    <row r="39" spans="1:9" x14ac:dyDescent="0.3">
      <c r="A39" s="43"/>
      <c r="B39" s="43"/>
      <c r="C39" s="43"/>
      <c r="D39" s="43"/>
      <c r="E39" s="43"/>
      <c r="F39" s="43"/>
      <c r="G39" s="43"/>
    </row>
    <row r="40" spans="1:9" x14ac:dyDescent="0.3">
      <c r="A40" s="43"/>
      <c r="B40" s="43"/>
      <c r="C40" s="43"/>
      <c r="D40" s="43"/>
      <c r="E40" s="43"/>
      <c r="F40" s="43"/>
      <c r="G40" s="43"/>
    </row>
  </sheetData>
  <mergeCells count="7">
    <mergeCell ref="C1:H1"/>
    <mergeCell ref="A27:H27"/>
    <mergeCell ref="A28:H33"/>
    <mergeCell ref="B19:G19"/>
    <mergeCell ref="A18:G18"/>
    <mergeCell ref="A21:B21"/>
    <mergeCell ref="C26:G26"/>
  </mergeCells>
  <conditionalFormatting sqref="C21">
    <cfRule type="cellIs" dxfId="16" priority="4" operator="equal">
      <formula>"Fuera de plazo"</formula>
    </cfRule>
  </conditionalFormatting>
  <conditionalFormatting sqref="C26">
    <cfRule type="cellIs" dxfId="15" priority="6" operator="equal">
      <formula>"Fuera de plazo"</formula>
    </cfRule>
    <cfRule type="cellIs" dxfId="14" priority="8" operator="equal">
      <formula>"El plazo esta proximo a vencer, se debe solicitar la autorización para su aceptación bajo concesión"</formula>
    </cfRule>
  </conditionalFormatting>
  <conditionalFormatting sqref="D21 B26">
    <cfRule type="cellIs" dxfId="13" priority="7" operator="equal">
      <formula>"ALERTA"</formula>
    </cfRule>
  </conditionalFormatting>
  <conditionalFormatting sqref="B23:B25">
    <cfRule type="cellIs" dxfId="8" priority="2" operator="equal">
      <formula>"ALERTA"</formula>
    </cfRule>
  </conditionalFormatting>
  <conditionalFormatting sqref="C23:C25">
    <cfRule type="cellIs" dxfId="7" priority="3" operator="equal">
      <formula>"Fuera de plazo"</formula>
    </cfRule>
  </conditionalFormatting>
  <conditionalFormatting sqref="C23:E25">
    <cfRule type="cellIs" dxfId="6" priority="1" operator="equal">
      <formula>"El plazo esta proximo a vencer, se debe solicitar la autorización para su aceptación bajo concesión"</formula>
    </cfRule>
  </conditionalFormatting>
  <dataValidations count="3">
    <dataValidation type="list" allowBlank="1" showInputMessage="1" showErrorMessage="1" sqref="E8:E17" xr:uid="{00000000-0002-0000-0200-000000000000}">
      <formula1>Objeto</formula1>
    </dataValidation>
    <dataValidation type="list" allowBlank="1" showInputMessage="1" showErrorMessage="1" sqref="F8:F17" xr:uid="{00000000-0002-0000-0200-000001000000}">
      <formula1>Conteo</formula1>
    </dataValidation>
    <dataValidation type="list" allowBlank="1" showInputMessage="1" showErrorMessage="1" sqref="C8:C17" xr:uid="{00000000-0002-0000-0200-000002000000}">
      <formula1>Documento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3000000}">
          <x14:formula1>
            <xm:f>'Dias no Laborables'!$F$8:$F$24</xm:f>
          </x14:formula1>
          <xm:sqref>B8:B17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41"/>
  <sheetViews>
    <sheetView zoomScale="90" zoomScaleNormal="90" workbookViewId="0">
      <selection activeCell="D3" sqref="D3"/>
    </sheetView>
  </sheetViews>
  <sheetFormatPr baseColWidth="10" defaultColWidth="11.42578125" defaultRowHeight="16.5" x14ac:dyDescent="0.3"/>
  <cols>
    <col min="1" max="1" width="12" style="15" customWidth="1"/>
    <col min="2" max="2" width="29.140625" style="15" customWidth="1"/>
    <col min="3" max="3" width="21.85546875" style="15" customWidth="1"/>
    <col min="4" max="4" width="33.140625" style="15" customWidth="1"/>
    <col min="5" max="5" width="30" style="15" customWidth="1"/>
    <col min="6" max="6" width="11" style="15" customWidth="1"/>
    <col min="7" max="7" width="69.85546875" style="15" customWidth="1"/>
    <col min="8" max="8" width="11.28515625" style="15" customWidth="1"/>
    <col min="9" max="9" width="4.7109375" style="15" customWidth="1"/>
    <col min="10" max="16384" width="11.42578125" style="15"/>
  </cols>
  <sheetData>
    <row r="1" spans="1:8" ht="77.25" customHeight="1" x14ac:dyDescent="0.3">
      <c r="A1" s="10"/>
      <c r="B1" s="11"/>
      <c r="C1" s="12" t="s">
        <v>114</v>
      </c>
      <c r="D1" s="13"/>
      <c r="E1" s="13"/>
      <c r="F1" s="13"/>
      <c r="G1" s="13"/>
      <c r="H1" s="14"/>
    </row>
    <row r="4" spans="1:8" x14ac:dyDescent="0.3">
      <c r="A4" s="47"/>
      <c r="B4" s="48" t="s">
        <v>106</v>
      </c>
      <c r="C4" s="11"/>
    </row>
    <row r="6" spans="1:8" x14ac:dyDescent="0.3">
      <c r="A6" s="47" t="s">
        <v>98</v>
      </c>
      <c r="B6" s="49">
        <f ca="1">TODAY()</f>
        <v>45723</v>
      </c>
    </row>
    <row r="7" spans="1:8" ht="49.5" x14ac:dyDescent="0.3">
      <c r="A7" s="87" t="s">
        <v>9</v>
      </c>
      <c r="B7" s="50" t="s">
        <v>118</v>
      </c>
      <c r="C7" s="50" t="s">
        <v>119</v>
      </c>
      <c r="D7" s="50" t="s">
        <v>10</v>
      </c>
      <c r="E7" s="50" t="s">
        <v>120</v>
      </c>
      <c r="F7" s="50" t="s">
        <v>121</v>
      </c>
      <c r="G7" s="87" t="s">
        <v>12</v>
      </c>
      <c r="H7" s="87" t="s">
        <v>11</v>
      </c>
    </row>
    <row r="8" spans="1:8" s="99" customFormat="1" x14ac:dyDescent="0.3">
      <c r="A8" s="88">
        <f ca="1">_xlfn.XLOOKUP(C8,PROYECTO!C8:C17,PROYECTO!A8:A17,,0,1)</f>
        <v>45723</v>
      </c>
      <c r="B8" s="89">
        <f>_xlfn.XLOOKUP(C8,PROYECTO!C8:C17,PROYECTO!B8:B17,,0,1)</f>
        <v>0</v>
      </c>
      <c r="C8" s="90" t="s">
        <v>31</v>
      </c>
      <c r="D8" s="89">
        <f>_xlfn.XLOOKUP(C8,PROYECTO!C8:C17,PROYECTO!D8:D17,,0,1)</f>
        <v>0</v>
      </c>
      <c r="E8" s="89" t="s">
        <v>38</v>
      </c>
      <c r="F8" s="91" t="s">
        <v>4</v>
      </c>
      <c r="G8" s="98"/>
      <c r="H8" s="54">
        <f ca="1">+IF(AND(A9="",F8="NO"),-1+NETWORKDAYS(A8,$B$6,'Dias no Laborables'!$B$8:$B$93),IF(F8="NO",-1+NETWORKDAYS(A8,A9,'Dias no Laborables'!$B$8:$B$93),0))</f>
        <v>0</v>
      </c>
    </row>
    <row r="9" spans="1:8" x14ac:dyDescent="0.3">
      <c r="A9" s="24">
        <f ca="1">TODAY()</f>
        <v>45723</v>
      </c>
      <c r="B9" s="52" t="s">
        <v>88</v>
      </c>
      <c r="C9" s="93" t="s">
        <v>41</v>
      </c>
      <c r="D9" s="52"/>
      <c r="E9" s="52" t="s">
        <v>45</v>
      </c>
      <c r="F9" s="94"/>
      <c r="G9" s="52"/>
      <c r="H9" s="54">
        <f>+IF(AND(A10="",F9="NO"),-1+NETWORKDAYS(A9,$B$6,'Dias no Laborables'!$B$8:$B$93),IF(F9="NO",-1+NETWORKDAYS(A9,A10,'Dias no Laborables'!$B$8:$B$93),0))</f>
        <v>0</v>
      </c>
    </row>
    <row r="10" spans="1:8" x14ac:dyDescent="0.3">
      <c r="A10" s="24"/>
      <c r="B10" s="52"/>
      <c r="C10" s="93"/>
      <c r="D10" s="52"/>
      <c r="E10" s="52"/>
      <c r="F10" s="94"/>
      <c r="G10" s="52"/>
      <c r="H10" s="54">
        <f>+IF(AND(A11="",F10="NO"),-1+NETWORKDAYS(A10,$B$6,'Dias no Laborables'!$B$8:$B$93),IF(F10="NO",-1+NETWORKDAYS(A10,A11,'Dias no Laborables'!$B$8:$B$93),0))</f>
        <v>0</v>
      </c>
    </row>
    <row r="11" spans="1:8" x14ac:dyDescent="0.3">
      <c r="A11" s="52"/>
      <c r="B11" s="52"/>
      <c r="C11" s="93"/>
      <c r="D11" s="52"/>
      <c r="E11" s="52"/>
      <c r="F11" s="94"/>
      <c r="G11" s="52"/>
      <c r="H11" s="54">
        <f>+IF(AND(A12="",F11="NO"),-1+NETWORKDAYS(A11,$B$6,'Dias no Laborables'!$B$8:$B$93),IF(F11="NO",-1+NETWORKDAYS(A11,A12,'Dias no Laborables'!$B$8:$B$93),0))</f>
        <v>0</v>
      </c>
    </row>
    <row r="12" spans="1:8" x14ac:dyDescent="0.3">
      <c r="A12" s="52"/>
      <c r="B12" s="52"/>
      <c r="C12" s="93"/>
      <c r="D12" s="52"/>
      <c r="E12" s="52"/>
      <c r="F12" s="94"/>
      <c r="G12" s="52"/>
      <c r="H12" s="54">
        <f>+IF(AND(A13="",F12="NO"),-1+NETWORKDAYS(A12,$B$6,'Dias no Laborables'!$B$8:$B$93),IF(F12="NO",-1+NETWORKDAYS(A12,A13,'Dias no Laborables'!$B$8:$B$93),0))</f>
        <v>0</v>
      </c>
    </row>
    <row r="13" spans="1:8" x14ac:dyDescent="0.3">
      <c r="A13" s="52"/>
      <c r="B13" s="52"/>
      <c r="C13" s="93"/>
      <c r="D13" s="52"/>
      <c r="E13" s="52"/>
      <c r="F13" s="94"/>
      <c r="G13" s="52"/>
      <c r="H13" s="54">
        <f>+IF(AND(A14="",F13="NO"),-1+NETWORKDAYS(A13,$B$6,'Dias no Laborables'!$B$8:$B$93),IF(F13="NO",-1+NETWORKDAYS(A13,A14,'Dias no Laborables'!$B$8:$B$93),0))</f>
        <v>0</v>
      </c>
    </row>
    <row r="14" spans="1:8" x14ac:dyDescent="0.3">
      <c r="A14" s="52"/>
      <c r="B14" s="52"/>
      <c r="C14" s="93"/>
      <c r="D14" s="52"/>
      <c r="E14" s="52"/>
      <c r="F14" s="94"/>
      <c r="G14" s="52"/>
      <c r="H14" s="54">
        <f>+IF(AND(A15="",F14="NO"),-1+NETWORKDAYS(A14,$B$6,'Dias no Laborables'!$B$8:$B$93),IF(F14="NO",-1+NETWORKDAYS(A14,A15,'Dias no Laborables'!$B$8:$B$93),0))</f>
        <v>0</v>
      </c>
    </row>
    <row r="15" spans="1:8" x14ac:dyDescent="0.3">
      <c r="A15" s="52"/>
      <c r="B15" s="52"/>
      <c r="C15" s="93"/>
      <c r="D15" s="52"/>
      <c r="E15" s="52"/>
      <c r="F15" s="94"/>
      <c r="G15" s="52"/>
      <c r="H15" s="54">
        <f>+IF(AND(A16="",F15="NO"),-1+NETWORKDAYS(A15,$B$6,'Dias no Laborables'!$B$8:$B$93),IF(F15="NO",-1+NETWORKDAYS(A15,A16,'Dias no Laborables'!$B$8:$B$93),0))</f>
        <v>0</v>
      </c>
    </row>
    <row r="16" spans="1:8" x14ac:dyDescent="0.3">
      <c r="A16" s="100" t="s">
        <v>61</v>
      </c>
      <c r="B16" s="101"/>
      <c r="C16" s="101"/>
      <c r="D16" s="101"/>
      <c r="E16" s="101"/>
      <c r="F16" s="101"/>
      <c r="G16" s="102"/>
      <c r="H16" s="96">
        <f ca="1">SUM(H8:H15)</f>
        <v>0</v>
      </c>
    </row>
    <row r="17" spans="1:8" x14ac:dyDescent="0.3">
      <c r="A17" s="59" t="s">
        <v>51</v>
      </c>
      <c r="E17" s="59" t="s">
        <v>52</v>
      </c>
    </row>
    <row r="18" spans="1:8" x14ac:dyDescent="0.3">
      <c r="A18" s="60" t="s">
        <v>113</v>
      </c>
      <c r="B18" s="61"/>
      <c r="C18" s="62" t="str">
        <f ca="1">IF(H16&lt;=60,"Dentro de plazo"," Fuera de plazo")</f>
        <v>Dentro de plazo</v>
      </c>
    </row>
    <row r="21" spans="1:8" x14ac:dyDescent="0.3">
      <c r="A21" s="4" t="s">
        <v>116</v>
      </c>
      <c r="B21" s="5"/>
      <c r="C21" s="5"/>
      <c r="D21" s="1"/>
      <c r="E21" s="1"/>
      <c r="F21" s="1"/>
      <c r="G21" s="1"/>
      <c r="H21" s="40"/>
    </row>
    <row r="22" spans="1:8" x14ac:dyDescent="0.3">
      <c r="A22" s="6" t="s">
        <v>117</v>
      </c>
      <c r="B22" s="7"/>
      <c r="C22" s="7"/>
      <c r="D22" s="2"/>
      <c r="E22" s="2"/>
      <c r="F22" s="2"/>
      <c r="G22" s="2"/>
      <c r="H22" s="41"/>
    </row>
    <row r="23" spans="1:8" x14ac:dyDescent="0.3">
      <c r="A23" s="8" t="s">
        <v>115</v>
      </c>
      <c r="B23" s="9"/>
      <c r="C23" s="9"/>
      <c r="D23" s="3"/>
      <c r="E23" s="3"/>
      <c r="F23" s="3"/>
      <c r="G23" s="3"/>
      <c r="H23" s="42"/>
    </row>
    <row r="41" spans="2:2" x14ac:dyDescent="0.3">
      <c r="B41" s="15" t="s">
        <v>41</v>
      </c>
    </row>
  </sheetData>
  <mergeCells count="3">
    <mergeCell ref="A16:G16"/>
    <mergeCell ref="A18:B18"/>
    <mergeCell ref="C1:H1"/>
  </mergeCells>
  <conditionalFormatting sqref="B21:B23">
    <cfRule type="cellIs" dxfId="5" priority="2" operator="equal">
      <formula>"ALERTA"</formula>
    </cfRule>
  </conditionalFormatting>
  <conditionalFormatting sqref="C21:C23">
    <cfRule type="cellIs" dxfId="4" priority="3" operator="equal">
      <formula>"Fuera de plazo"</formula>
    </cfRule>
  </conditionalFormatting>
  <conditionalFormatting sqref="C21:E23">
    <cfRule type="cellIs" dxfId="3" priority="1" operator="equal">
      <formula>"El plazo esta proximo a vencer, se debe solicitar la autorización para su aceptación bajo concesión"</formula>
    </cfRule>
  </conditionalFormatting>
  <dataValidations count="3">
    <dataValidation type="list" allowBlank="1" showInputMessage="1" showErrorMessage="1" sqref="F8:F15" xr:uid="{00000000-0002-0000-0300-000000000000}">
      <formula1>Conteo</formula1>
    </dataValidation>
    <dataValidation type="list" allowBlank="1" showInputMessage="1" showErrorMessage="1" sqref="E8:E15" xr:uid="{00000000-0002-0000-0300-000001000000}">
      <formula1>Objeto</formula1>
    </dataValidation>
    <dataValidation type="list" allowBlank="1" showInputMessage="1" showErrorMessage="1" sqref="C8:C15" xr:uid="{00000000-0002-0000-0300-000002000000}">
      <formula1>Documento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3000000}">
          <x14:formula1>
            <xm:f>'Dias no Laborables'!$F$8:$F$24</xm:f>
          </x14:formula1>
          <xm:sqref>B8:B15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23"/>
  <sheetViews>
    <sheetView zoomScale="90" zoomScaleNormal="90" workbookViewId="0">
      <selection activeCell="C1" sqref="C1:H1"/>
    </sheetView>
  </sheetViews>
  <sheetFormatPr baseColWidth="10" defaultColWidth="11.42578125" defaultRowHeight="16.5" x14ac:dyDescent="0.3"/>
  <cols>
    <col min="1" max="1" width="15.42578125" style="15" customWidth="1"/>
    <col min="2" max="2" width="30.140625" style="15" customWidth="1"/>
    <col min="3" max="3" width="16.7109375" style="15" customWidth="1"/>
    <col min="4" max="4" width="31.7109375" style="15" customWidth="1"/>
    <col min="5" max="5" width="25.5703125" style="15" customWidth="1"/>
    <col min="6" max="6" width="11" style="15" customWidth="1"/>
    <col min="7" max="7" width="57.42578125" style="15" customWidth="1"/>
    <col min="8" max="8" width="11.28515625" style="15" customWidth="1"/>
    <col min="9" max="9" width="4.42578125" style="15" customWidth="1"/>
    <col min="10" max="16384" width="11.42578125" style="15"/>
  </cols>
  <sheetData>
    <row r="1" spans="1:8" ht="77.25" customHeight="1" x14ac:dyDescent="0.3">
      <c r="A1" s="10"/>
      <c r="B1" s="11"/>
      <c r="C1" s="12" t="s">
        <v>114</v>
      </c>
      <c r="D1" s="13"/>
      <c r="E1" s="13"/>
      <c r="F1" s="13"/>
      <c r="G1" s="13"/>
      <c r="H1" s="14"/>
    </row>
    <row r="4" spans="1:8" x14ac:dyDescent="0.3">
      <c r="A4" s="47"/>
      <c r="B4" s="48" t="s">
        <v>106</v>
      </c>
      <c r="C4" s="11"/>
    </row>
    <row r="6" spans="1:8" x14ac:dyDescent="0.3">
      <c r="A6" s="47" t="s">
        <v>98</v>
      </c>
      <c r="B6" s="49">
        <f ca="1">TODAY()</f>
        <v>45723</v>
      </c>
    </row>
    <row r="7" spans="1:8" ht="66" x14ac:dyDescent="0.3">
      <c r="A7" s="87" t="s">
        <v>9</v>
      </c>
      <c r="B7" s="50" t="s">
        <v>118</v>
      </c>
      <c r="C7" s="50" t="s">
        <v>119</v>
      </c>
      <c r="D7" s="50" t="s">
        <v>10</v>
      </c>
      <c r="E7" s="50" t="s">
        <v>120</v>
      </c>
      <c r="F7" s="50" t="s">
        <v>121</v>
      </c>
      <c r="G7" s="87" t="s">
        <v>12</v>
      </c>
      <c r="H7" s="87" t="s">
        <v>11</v>
      </c>
    </row>
    <row r="8" spans="1:8" x14ac:dyDescent="0.3">
      <c r="A8" s="90">
        <f ca="1">_xlfn.XLOOKUP(E8,'AUDIENCIA PUBLICA'!E8:E15,'AUDIENCIA PUBLICA'!A8:A15,,0,1)</f>
        <v>45723</v>
      </c>
      <c r="B8" s="89" t="str">
        <f>_xlfn.XLOOKUP(E8,'AUDIENCIA PUBLICA'!E8:E15,'AUDIENCIA PUBLICA'!B8:B15,,0,1)</f>
        <v>DU - Dirección de Usuarios</v>
      </c>
      <c r="C8" s="103" t="str">
        <f>_xlfn.XLOOKUP(E8,'AUDIENCIA PUBLICA'!E8:E15,'AUDIENCIA PUBLICA'!C8:C15,,0,1)</f>
        <v>Otro (especificar)</v>
      </c>
      <c r="D8" s="89">
        <f>_xlfn.XLOOKUP(E8,'AUDIENCIA PUBLICA'!E8:E15,'AUDIENCIA PUBLICA'!D8:D15,,0,1)</f>
        <v>0</v>
      </c>
      <c r="E8" s="89" t="s">
        <v>45</v>
      </c>
      <c r="F8" s="91" t="s">
        <v>4</v>
      </c>
      <c r="G8" s="89"/>
      <c r="H8" s="104">
        <f ca="1">+IF(AND(A9="",F8="NO"),-1+NETWORKDAYS(A8,$B$6,'Dias no Laborables'!$B$8:$B$93),IF(F8="NO",-1+NETWORKDAYS(A8,A9,'Dias no Laborables'!$B$8:$B$93),0))</f>
        <v>0</v>
      </c>
    </row>
    <row r="9" spans="1:8" x14ac:dyDescent="0.3">
      <c r="A9" s="93">
        <f ca="1">TODAY()</f>
        <v>45723</v>
      </c>
      <c r="B9" s="52"/>
      <c r="C9" s="105" t="s">
        <v>32</v>
      </c>
      <c r="D9" s="52"/>
      <c r="E9" s="52"/>
      <c r="F9" s="94"/>
      <c r="G9" s="52"/>
      <c r="H9" s="104">
        <f>+IF(AND(A10="",F9="NO"),-1+NETWORKDAYS(A9,$B$6,'Dias no Laborables'!$B$8:$B$93),IF(F9="NO",-1+NETWORKDAYS(A9,A10,'Dias no Laborables'!$B$8:$B$93),0))</f>
        <v>0</v>
      </c>
    </row>
    <row r="10" spans="1:8" x14ac:dyDescent="0.3">
      <c r="A10" s="93"/>
      <c r="B10" s="52"/>
      <c r="C10" s="105"/>
      <c r="D10" s="52"/>
      <c r="E10" s="52"/>
      <c r="F10" s="94"/>
      <c r="G10" s="52"/>
      <c r="H10" s="104">
        <f>+IF(AND(A11="",F10="NO"),-1+NETWORKDAYS(A10,$B$6,'Dias no Laborables'!$B$8:$B$93),IF(F10="NO",-1+NETWORKDAYS(A10,A11,'Dias no Laborables'!$B$8:$B$93),0))</f>
        <v>0</v>
      </c>
    </row>
    <row r="11" spans="1:8" x14ac:dyDescent="0.3">
      <c r="A11" s="93"/>
      <c r="B11" s="52"/>
      <c r="C11" s="105"/>
      <c r="D11" s="52"/>
      <c r="E11" s="52"/>
      <c r="F11" s="94"/>
      <c r="G11" s="52"/>
      <c r="H11" s="104">
        <f>+IF(AND(A12="",F11="NO"),-1+NETWORKDAYS(A11,$B$6,'Dias no Laborables'!$B$8:$B$93),IF(F11="NO",-1+NETWORKDAYS(A11,A12,'Dias no Laborables'!$B$8:$B$93),0))</f>
        <v>0</v>
      </c>
    </row>
    <row r="12" spans="1:8" x14ac:dyDescent="0.3">
      <c r="A12" s="93"/>
      <c r="B12" s="52"/>
      <c r="C12" s="105"/>
      <c r="D12" s="52"/>
      <c r="E12" s="52"/>
      <c r="F12" s="94"/>
      <c r="G12" s="52"/>
      <c r="H12" s="106"/>
    </row>
    <row r="13" spans="1:8" x14ac:dyDescent="0.3">
      <c r="A13" s="100" t="s">
        <v>62</v>
      </c>
      <c r="B13" s="101"/>
      <c r="C13" s="101"/>
      <c r="D13" s="101"/>
      <c r="E13" s="101"/>
      <c r="F13" s="101"/>
      <c r="G13" s="102"/>
      <c r="H13" s="96">
        <f ca="1">SUM(H8:H12)</f>
        <v>0</v>
      </c>
    </row>
    <row r="14" spans="1:8" x14ac:dyDescent="0.3">
      <c r="A14" s="59" t="s">
        <v>51</v>
      </c>
      <c r="E14" s="59" t="s">
        <v>53</v>
      </c>
    </row>
    <row r="15" spans="1:8" x14ac:dyDescent="0.3">
      <c r="A15" s="60" t="s">
        <v>113</v>
      </c>
      <c r="B15" s="61"/>
      <c r="C15" s="62" t="str">
        <f ca="1">IF(H13&lt;=140,"Dentro de plazo","Fuera de plazo")</f>
        <v>Dentro de plazo</v>
      </c>
      <c r="D15" s="64" t="str">
        <f ca="1">IF(H13&lt;=115,"","ALERTA")</f>
        <v/>
      </c>
    </row>
    <row r="17" spans="1:8" x14ac:dyDescent="0.3">
      <c r="B17" s="64"/>
      <c r="C17" s="107" t="str">
        <f ca="1">IF(H13&lt;=115,"","El plazo esta proximo a vencer, se debe solicitar la autorización para su aceptación bajo concesión")</f>
        <v/>
      </c>
      <c r="D17" s="107"/>
      <c r="E17" s="107"/>
      <c r="F17" s="107"/>
    </row>
    <row r="19" spans="1:8" x14ac:dyDescent="0.3">
      <c r="A19" s="4" t="s">
        <v>116</v>
      </c>
      <c r="B19" s="5"/>
      <c r="C19" s="5"/>
      <c r="D19" s="1"/>
      <c r="E19" s="1"/>
      <c r="F19" s="1"/>
      <c r="G19" s="1"/>
      <c r="H19" s="40"/>
    </row>
    <row r="20" spans="1:8" x14ac:dyDescent="0.3">
      <c r="A20" s="6" t="s">
        <v>117</v>
      </c>
      <c r="B20" s="7"/>
      <c r="C20" s="7"/>
      <c r="D20" s="2"/>
      <c r="E20" s="2"/>
      <c r="F20" s="2"/>
      <c r="G20" s="2"/>
      <c r="H20" s="41"/>
    </row>
    <row r="21" spans="1:8" x14ac:dyDescent="0.3">
      <c r="A21" s="8" t="s">
        <v>115</v>
      </c>
      <c r="B21" s="9"/>
      <c r="C21" s="9"/>
      <c r="D21" s="3"/>
      <c r="E21" s="3"/>
      <c r="F21" s="3"/>
      <c r="G21" s="3"/>
      <c r="H21" s="42"/>
    </row>
    <row r="22" spans="1:8" x14ac:dyDescent="0.3">
      <c r="A22" s="45"/>
      <c r="C22" s="45"/>
      <c r="F22" s="108"/>
    </row>
    <row r="23" spans="1:8" x14ac:dyDescent="0.3">
      <c r="A23" s="45"/>
      <c r="C23" s="45"/>
      <c r="F23" s="108"/>
    </row>
  </sheetData>
  <mergeCells count="4">
    <mergeCell ref="A13:G13"/>
    <mergeCell ref="A15:B15"/>
    <mergeCell ref="C17:F17"/>
    <mergeCell ref="C1:H1"/>
  </mergeCells>
  <conditionalFormatting sqref="C15">
    <cfRule type="cellIs" dxfId="12" priority="4" operator="equal">
      <formula>"Fuera de plazo"</formula>
    </cfRule>
  </conditionalFormatting>
  <conditionalFormatting sqref="C17">
    <cfRule type="cellIs" dxfId="11" priority="5" operator="equal">
      <formula>"El plazo esta proximo a vencer, se debe solicitar la autorización para su aceptación bajo concesión"</formula>
    </cfRule>
    <cfRule type="cellIs" dxfId="10" priority="7" operator="equal">
      <formula>"Fuera de plazo"</formula>
    </cfRule>
  </conditionalFormatting>
  <conditionalFormatting sqref="D15 B17">
    <cfRule type="cellIs" dxfId="9" priority="6" operator="equal">
      <formula>"ALERTA"</formula>
    </cfRule>
  </conditionalFormatting>
  <conditionalFormatting sqref="B19:B21">
    <cfRule type="cellIs" dxfId="2" priority="2" operator="equal">
      <formula>"ALERTA"</formula>
    </cfRule>
  </conditionalFormatting>
  <conditionalFormatting sqref="C19:C21">
    <cfRule type="cellIs" dxfId="1" priority="3" operator="equal">
      <formula>"Fuera de plazo"</formula>
    </cfRule>
  </conditionalFormatting>
  <conditionalFormatting sqref="C19:E21">
    <cfRule type="cellIs" dxfId="0" priority="1" operator="equal">
      <formula>"El plazo esta proximo a vencer, se debe solicitar la autorización para su aceptación bajo concesión"</formula>
    </cfRule>
  </conditionalFormatting>
  <dataValidations count="4">
    <dataValidation type="list" allowBlank="1" showInputMessage="1" showErrorMessage="1" sqref="B22:B23" xr:uid="{00000000-0002-0000-0400-000000000000}">
      <formula1>Remitente</formula1>
    </dataValidation>
    <dataValidation type="list" allowBlank="1" showInputMessage="1" showErrorMessage="1" sqref="F22:F23 F8:F12" xr:uid="{00000000-0002-0000-0400-000001000000}">
      <formula1>Conteo</formula1>
    </dataValidation>
    <dataValidation type="list" allowBlank="1" showInputMessage="1" showErrorMessage="1" sqref="E22:E23 E8:E12" xr:uid="{00000000-0002-0000-0400-000002000000}">
      <formula1>Objeto</formula1>
    </dataValidation>
    <dataValidation type="list" allowBlank="1" showInputMessage="1" showErrorMessage="1" sqref="C22:C23 C8:C12" xr:uid="{00000000-0002-0000-0400-000003000000}">
      <formula1>Documento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4000000}">
          <x14:formula1>
            <xm:f>'Dias no Laborables'!$F$8:$F$24</xm:f>
          </x14:formula1>
          <xm:sqref>B8:B12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-0.249977111117893"/>
  </sheetPr>
  <dimension ref="A1:F93"/>
  <sheetViews>
    <sheetView showGridLines="0" workbookViewId="0">
      <selection activeCell="C1" sqref="C1:F1"/>
    </sheetView>
  </sheetViews>
  <sheetFormatPr baseColWidth="10" defaultRowHeight="16.5" x14ac:dyDescent="0.3"/>
  <cols>
    <col min="1" max="1" width="11.42578125" style="17"/>
    <col min="2" max="2" width="14.7109375" style="28" customWidth="1"/>
    <col min="3" max="3" width="45.85546875" style="17" customWidth="1"/>
    <col min="4" max="5" width="11.42578125" style="17"/>
    <col min="6" max="6" width="41.28515625" style="17" customWidth="1"/>
    <col min="7" max="16384" width="11.42578125" style="17"/>
  </cols>
  <sheetData>
    <row r="1" spans="1:6" s="15" customFormat="1" ht="77.25" customHeight="1" x14ac:dyDescent="0.3">
      <c r="A1" s="10"/>
      <c r="B1" s="11"/>
      <c r="C1" s="12" t="s">
        <v>114</v>
      </c>
      <c r="D1" s="13"/>
      <c r="E1" s="13"/>
      <c r="F1" s="14"/>
    </row>
    <row r="3" spans="1:6" x14ac:dyDescent="0.3">
      <c r="A3" s="16" t="s">
        <v>107</v>
      </c>
      <c r="B3" s="16"/>
      <c r="C3" s="16"/>
      <c r="D3" s="16"/>
      <c r="E3" s="16"/>
      <c r="F3" s="16"/>
    </row>
    <row r="4" spans="1:6" x14ac:dyDescent="0.3">
      <c r="A4" s="18" t="s">
        <v>108</v>
      </c>
      <c r="B4" s="18"/>
      <c r="C4" s="18"/>
      <c r="D4" s="18"/>
      <c r="E4" s="18"/>
      <c r="F4" s="18"/>
    </row>
    <row r="5" spans="1:6" x14ac:dyDescent="0.3">
      <c r="A5" s="19"/>
      <c r="B5" s="19"/>
      <c r="C5" s="19"/>
      <c r="D5" s="19"/>
      <c r="E5" s="19"/>
      <c r="F5" s="19"/>
    </row>
    <row r="7" spans="1:6" x14ac:dyDescent="0.3">
      <c r="A7" s="20" t="s">
        <v>66</v>
      </c>
      <c r="B7" s="21" t="s">
        <v>65</v>
      </c>
      <c r="C7" s="21" t="s">
        <v>67</v>
      </c>
      <c r="F7" s="22" t="s">
        <v>97</v>
      </c>
    </row>
    <row r="8" spans="1:6" x14ac:dyDescent="0.3">
      <c r="A8" s="23" t="str">
        <f>TEXT(B8,"dddd")</f>
        <v>sábado</v>
      </c>
      <c r="B8" s="24">
        <v>44562</v>
      </c>
      <c r="C8" s="23" t="s">
        <v>72</v>
      </c>
      <c r="D8" s="17" t="s">
        <v>81</v>
      </c>
      <c r="F8" s="25" t="s">
        <v>94</v>
      </c>
    </row>
    <row r="9" spans="1:6" x14ac:dyDescent="0.3">
      <c r="A9" s="23" t="str">
        <f t="shared" ref="A9:A32" si="0">TEXT(B9,"dddd")</f>
        <v>lunes</v>
      </c>
      <c r="B9" s="24">
        <v>44564</v>
      </c>
      <c r="C9" s="23" t="s">
        <v>78</v>
      </c>
      <c r="D9" s="17" t="s">
        <v>81</v>
      </c>
      <c r="F9" s="25" t="s">
        <v>90</v>
      </c>
    </row>
    <row r="10" spans="1:6" x14ac:dyDescent="0.3">
      <c r="A10" s="23" t="str">
        <f t="shared" si="0"/>
        <v>jueves</v>
      </c>
      <c r="B10" s="24">
        <v>44665</v>
      </c>
      <c r="C10" s="23" t="s">
        <v>68</v>
      </c>
      <c r="D10" s="17" t="s">
        <v>81</v>
      </c>
      <c r="F10" s="25" t="s">
        <v>87</v>
      </c>
    </row>
    <row r="11" spans="1:6" x14ac:dyDescent="0.3">
      <c r="A11" s="23" t="str">
        <f t="shared" si="0"/>
        <v>viernes</v>
      </c>
      <c r="B11" s="24">
        <v>44666</v>
      </c>
      <c r="C11" s="23" t="s">
        <v>69</v>
      </c>
      <c r="D11" s="17" t="s">
        <v>81</v>
      </c>
      <c r="F11" s="25" t="s">
        <v>89</v>
      </c>
    </row>
    <row r="12" spans="1:6" x14ac:dyDescent="0.3">
      <c r="A12" s="23" t="str">
        <f t="shared" si="0"/>
        <v>domingo</v>
      </c>
      <c r="B12" s="24">
        <v>44682</v>
      </c>
      <c r="C12" s="23" t="s">
        <v>79</v>
      </c>
      <c r="D12" s="17" t="s">
        <v>81</v>
      </c>
      <c r="F12" s="25" t="s">
        <v>92</v>
      </c>
    </row>
    <row r="13" spans="1:6" x14ac:dyDescent="0.3">
      <c r="A13" s="23" t="str">
        <f t="shared" si="0"/>
        <v>lunes</v>
      </c>
      <c r="B13" s="24">
        <v>44683</v>
      </c>
      <c r="C13" s="23" t="s">
        <v>78</v>
      </c>
      <c r="D13" s="17" t="s">
        <v>81</v>
      </c>
      <c r="F13" s="25" t="s">
        <v>86</v>
      </c>
    </row>
    <row r="14" spans="1:6" x14ac:dyDescent="0.3">
      <c r="A14" s="23" t="str">
        <f t="shared" si="0"/>
        <v>lunes</v>
      </c>
      <c r="B14" s="24">
        <v>44725</v>
      </c>
      <c r="C14" s="23" t="s">
        <v>83</v>
      </c>
      <c r="D14" s="17" t="s">
        <v>81</v>
      </c>
      <c r="F14" s="25" t="s">
        <v>88</v>
      </c>
    </row>
    <row r="15" spans="1:6" x14ac:dyDescent="0.3">
      <c r="A15" s="23" t="str">
        <f t="shared" si="0"/>
        <v>viernes</v>
      </c>
      <c r="B15" s="24">
        <v>44736</v>
      </c>
      <c r="C15" s="23" t="s">
        <v>78</v>
      </c>
      <c r="D15" s="17" t="s">
        <v>81</v>
      </c>
      <c r="F15" s="25" t="s">
        <v>16</v>
      </c>
    </row>
    <row r="16" spans="1:6" x14ac:dyDescent="0.3">
      <c r="A16" s="23" t="str">
        <f t="shared" si="0"/>
        <v>miércoles</v>
      </c>
      <c r="B16" s="24">
        <v>44741</v>
      </c>
      <c r="C16" s="23" t="s">
        <v>74</v>
      </c>
      <c r="D16" s="17" t="s">
        <v>81</v>
      </c>
      <c r="F16" s="25" t="s">
        <v>91</v>
      </c>
    </row>
    <row r="17" spans="1:6" x14ac:dyDescent="0.3">
      <c r="A17" s="23" t="str">
        <f t="shared" si="0"/>
        <v>jueves</v>
      </c>
      <c r="B17" s="24">
        <v>44770</v>
      </c>
      <c r="C17" s="23" t="s">
        <v>71</v>
      </c>
      <c r="D17" s="17" t="s">
        <v>81</v>
      </c>
      <c r="F17" s="25" t="s">
        <v>93</v>
      </c>
    </row>
    <row r="18" spans="1:6" x14ac:dyDescent="0.3">
      <c r="A18" s="23" t="str">
        <f t="shared" si="0"/>
        <v>viernes</v>
      </c>
      <c r="B18" s="24">
        <v>44771</v>
      </c>
      <c r="C18" s="23" t="s">
        <v>71</v>
      </c>
      <c r="D18" s="17" t="s">
        <v>81</v>
      </c>
      <c r="F18" s="25" t="s">
        <v>19</v>
      </c>
    </row>
    <row r="19" spans="1:6" x14ac:dyDescent="0.3">
      <c r="A19" s="23" t="str">
        <f t="shared" ref="A19" si="1">TEXT(B19,"dddd")</f>
        <v>sábado</v>
      </c>
      <c r="B19" s="24">
        <v>44779</v>
      </c>
      <c r="C19" s="23" t="s">
        <v>82</v>
      </c>
      <c r="D19" s="17" t="s">
        <v>81</v>
      </c>
      <c r="F19" s="25" t="s">
        <v>17</v>
      </c>
    </row>
    <row r="20" spans="1:6" x14ac:dyDescent="0.3">
      <c r="A20" s="23" t="str">
        <f t="shared" si="0"/>
        <v>lunes</v>
      </c>
      <c r="B20" s="24">
        <v>44802</v>
      </c>
      <c r="C20" s="23" t="s">
        <v>78</v>
      </c>
      <c r="D20" s="17" t="s">
        <v>81</v>
      </c>
      <c r="F20" s="25" t="s">
        <v>84</v>
      </c>
    </row>
    <row r="21" spans="1:6" x14ac:dyDescent="0.3">
      <c r="A21" s="23" t="str">
        <f t="shared" si="0"/>
        <v>martes</v>
      </c>
      <c r="B21" s="24">
        <v>44803</v>
      </c>
      <c r="C21" s="23" t="s">
        <v>73</v>
      </c>
      <c r="D21" s="17" t="s">
        <v>81</v>
      </c>
      <c r="F21" s="25" t="s">
        <v>96</v>
      </c>
    </row>
    <row r="22" spans="1:6" x14ac:dyDescent="0.3">
      <c r="A22" s="23" t="str">
        <f t="shared" si="0"/>
        <v>viernes</v>
      </c>
      <c r="B22" s="24">
        <v>44841</v>
      </c>
      <c r="C22" s="23" t="s">
        <v>78</v>
      </c>
      <c r="D22" s="17" t="s">
        <v>81</v>
      </c>
      <c r="F22" s="25" t="s">
        <v>95</v>
      </c>
    </row>
    <row r="23" spans="1:6" x14ac:dyDescent="0.3">
      <c r="A23" s="23" t="str">
        <f t="shared" si="0"/>
        <v>sábado</v>
      </c>
      <c r="B23" s="24">
        <v>44842</v>
      </c>
      <c r="C23" s="23" t="s">
        <v>75</v>
      </c>
      <c r="D23" s="17" t="s">
        <v>81</v>
      </c>
      <c r="F23" s="25" t="s">
        <v>85</v>
      </c>
    </row>
    <row r="24" spans="1:6" x14ac:dyDescent="0.3">
      <c r="A24" s="23" t="str">
        <f t="shared" si="0"/>
        <v>lunes</v>
      </c>
      <c r="B24" s="24">
        <v>44865</v>
      </c>
      <c r="C24" s="23" t="s">
        <v>78</v>
      </c>
      <c r="D24" s="17" t="s">
        <v>81</v>
      </c>
      <c r="F24" s="25" t="s">
        <v>21</v>
      </c>
    </row>
    <row r="25" spans="1:6" x14ac:dyDescent="0.3">
      <c r="A25" s="23" t="str">
        <f t="shared" si="0"/>
        <v>martes</v>
      </c>
      <c r="B25" s="24">
        <v>44866</v>
      </c>
      <c r="C25" s="23" t="s">
        <v>77</v>
      </c>
      <c r="D25" s="17" t="s">
        <v>81</v>
      </c>
    </row>
    <row r="26" spans="1:6" x14ac:dyDescent="0.3">
      <c r="A26" s="23" t="str">
        <f t="shared" si="0"/>
        <v>jueves</v>
      </c>
      <c r="B26" s="24">
        <v>44903</v>
      </c>
      <c r="C26" s="23" t="s">
        <v>76</v>
      </c>
      <c r="D26" s="17" t="s">
        <v>81</v>
      </c>
    </row>
    <row r="27" spans="1:6" x14ac:dyDescent="0.3">
      <c r="A27" s="23" t="str">
        <f t="shared" si="0"/>
        <v>viernes</v>
      </c>
      <c r="B27" s="24">
        <v>44904</v>
      </c>
      <c r="C27" s="23" t="s">
        <v>80</v>
      </c>
      <c r="D27" s="17" t="s">
        <v>81</v>
      </c>
    </row>
    <row r="28" spans="1:6" x14ac:dyDescent="0.3">
      <c r="A28" s="23" t="str">
        <f t="shared" si="0"/>
        <v>domingo</v>
      </c>
      <c r="B28" s="24">
        <v>44920</v>
      </c>
      <c r="C28" s="23" t="s">
        <v>70</v>
      </c>
      <c r="D28" s="17" t="s">
        <v>81</v>
      </c>
    </row>
    <row r="29" spans="1:6" x14ac:dyDescent="0.3">
      <c r="A29" s="23" t="str">
        <f t="shared" si="0"/>
        <v>lunes</v>
      </c>
      <c r="B29" s="24">
        <v>44921</v>
      </c>
      <c r="C29" s="23" t="s">
        <v>78</v>
      </c>
      <c r="D29" s="17" t="s">
        <v>81</v>
      </c>
    </row>
    <row r="30" spans="1:6" x14ac:dyDescent="0.3">
      <c r="A30" s="23" t="str">
        <f t="shared" si="0"/>
        <v>viernes</v>
      </c>
      <c r="B30" s="24">
        <v>44925</v>
      </c>
      <c r="C30" s="23" t="s">
        <v>78</v>
      </c>
      <c r="D30" s="17" t="s">
        <v>81</v>
      </c>
    </row>
    <row r="31" spans="1:6" x14ac:dyDescent="0.3">
      <c r="A31" s="23" t="str">
        <f t="shared" si="0"/>
        <v>domingo</v>
      </c>
      <c r="B31" s="24">
        <v>44927</v>
      </c>
      <c r="C31" s="23" t="s">
        <v>72</v>
      </c>
      <c r="D31" s="17" t="s">
        <v>81</v>
      </c>
    </row>
    <row r="32" spans="1:6" x14ac:dyDescent="0.3">
      <c r="A32" s="23" t="str">
        <f t="shared" si="0"/>
        <v>lunes</v>
      </c>
      <c r="B32" s="24">
        <v>44928</v>
      </c>
      <c r="C32" s="23" t="s">
        <v>78</v>
      </c>
      <c r="D32" s="17" t="s">
        <v>81</v>
      </c>
    </row>
    <row r="33" spans="1:4" x14ac:dyDescent="0.3">
      <c r="A33" s="23" t="str">
        <f t="shared" ref="A33:A51" si="2">TEXT(B33,"dddd")</f>
        <v>jueves</v>
      </c>
      <c r="B33" s="24">
        <v>45022</v>
      </c>
      <c r="C33" s="23" t="s">
        <v>68</v>
      </c>
      <c r="D33" s="17" t="s">
        <v>81</v>
      </c>
    </row>
    <row r="34" spans="1:4" x14ac:dyDescent="0.3">
      <c r="A34" s="23" t="str">
        <f t="shared" si="2"/>
        <v>viernes</v>
      </c>
      <c r="B34" s="24">
        <v>45023</v>
      </c>
      <c r="C34" s="23" t="s">
        <v>69</v>
      </c>
      <c r="D34" s="17" t="s">
        <v>81</v>
      </c>
    </row>
    <row r="35" spans="1:4" x14ac:dyDescent="0.3">
      <c r="A35" s="23" t="str">
        <f t="shared" si="2"/>
        <v>viernes</v>
      </c>
      <c r="B35" s="24">
        <v>45044</v>
      </c>
      <c r="C35" s="23" t="s">
        <v>78</v>
      </c>
      <c r="D35" s="17" t="s">
        <v>81</v>
      </c>
    </row>
    <row r="36" spans="1:4" x14ac:dyDescent="0.3">
      <c r="A36" s="23" t="str">
        <f t="shared" si="2"/>
        <v>lunes</v>
      </c>
      <c r="B36" s="24">
        <v>45047</v>
      </c>
      <c r="C36" s="23" t="s">
        <v>79</v>
      </c>
      <c r="D36" s="17" t="s">
        <v>81</v>
      </c>
    </row>
    <row r="37" spans="1:4" x14ac:dyDescent="0.3">
      <c r="A37" s="23" t="str">
        <f t="shared" ref="A37" si="3">TEXT(B37,"dddd")</f>
        <v>miércoles</v>
      </c>
      <c r="B37" s="24">
        <v>45084</v>
      </c>
      <c r="C37" s="23" t="s">
        <v>104</v>
      </c>
      <c r="D37" s="17" t="s">
        <v>81</v>
      </c>
    </row>
    <row r="38" spans="1:4" x14ac:dyDescent="0.3">
      <c r="A38" s="23" t="str">
        <f t="shared" si="2"/>
        <v>jueves</v>
      </c>
      <c r="B38" s="24">
        <v>45106</v>
      </c>
      <c r="C38" s="23" t="s">
        <v>74</v>
      </c>
      <c r="D38" s="17" t="s">
        <v>81</v>
      </c>
    </row>
    <row r="39" spans="1:4" x14ac:dyDescent="0.3">
      <c r="A39" s="23" t="str">
        <f t="shared" ref="A39" si="4">TEXT(B39,"dddd")</f>
        <v>viernes</v>
      </c>
      <c r="B39" s="24">
        <v>45107</v>
      </c>
      <c r="C39" s="23" t="s">
        <v>78</v>
      </c>
      <c r="D39" s="17" t="s">
        <v>81</v>
      </c>
    </row>
    <row r="40" spans="1:4" x14ac:dyDescent="0.3">
      <c r="A40" s="23" t="str">
        <f t="shared" ref="A40" si="5">TEXT(B40,"dddd")</f>
        <v>jueves</v>
      </c>
      <c r="B40" s="24">
        <v>45134</v>
      </c>
      <c r="C40" s="23" t="s">
        <v>78</v>
      </c>
      <c r="D40" s="17" t="s">
        <v>81</v>
      </c>
    </row>
    <row r="41" spans="1:4" x14ac:dyDescent="0.3">
      <c r="A41" s="23" t="str">
        <f t="shared" si="2"/>
        <v>viernes</v>
      </c>
      <c r="B41" s="24">
        <v>45135</v>
      </c>
      <c r="C41" s="23" t="s">
        <v>71</v>
      </c>
      <c r="D41" s="17" t="s">
        <v>81</v>
      </c>
    </row>
    <row r="42" spans="1:4" x14ac:dyDescent="0.3">
      <c r="A42" s="23" t="str">
        <f t="shared" si="2"/>
        <v>sábado</v>
      </c>
      <c r="B42" s="24">
        <v>45136</v>
      </c>
      <c r="C42" s="23" t="s">
        <v>71</v>
      </c>
      <c r="D42" s="17" t="s">
        <v>81</v>
      </c>
    </row>
    <row r="43" spans="1:4" x14ac:dyDescent="0.3">
      <c r="A43" s="23" t="str">
        <f t="shared" si="2"/>
        <v>domingo</v>
      </c>
      <c r="B43" s="24">
        <v>45144</v>
      </c>
      <c r="C43" s="23" t="s">
        <v>82</v>
      </c>
      <c r="D43" s="17" t="s">
        <v>81</v>
      </c>
    </row>
    <row r="44" spans="1:4" x14ac:dyDescent="0.3">
      <c r="A44" s="23" t="str">
        <f t="shared" si="2"/>
        <v>miércoles</v>
      </c>
      <c r="B44" s="24">
        <v>45168</v>
      </c>
      <c r="C44" s="23" t="s">
        <v>73</v>
      </c>
      <c r="D44" s="17" t="s">
        <v>81</v>
      </c>
    </row>
    <row r="45" spans="1:4" x14ac:dyDescent="0.3">
      <c r="A45" s="23" t="str">
        <f t="shared" si="2"/>
        <v>domingo</v>
      </c>
      <c r="B45" s="24">
        <v>45207</v>
      </c>
      <c r="C45" s="23" t="s">
        <v>75</v>
      </c>
      <c r="D45" s="17" t="s">
        <v>81</v>
      </c>
    </row>
    <row r="46" spans="1:4" x14ac:dyDescent="0.3">
      <c r="A46" s="23" t="str">
        <f>TEXT(B46,"dddd")</f>
        <v>lunes</v>
      </c>
      <c r="B46" s="24">
        <v>45208</v>
      </c>
      <c r="C46" s="23" t="s">
        <v>78</v>
      </c>
      <c r="D46" s="17" t="s">
        <v>81</v>
      </c>
    </row>
    <row r="47" spans="1:4" x14ac:dyDescent="0.3">
      <c r="A47" s="23" t="str">
        <f t="shared" si="2"/>
        <v>miércoles</v>
      </c>
      <c r="B47" s="24">
        <v>45231</v>
      </c>
      <c r="C47" s="23" t="s">
        <v>77</v>
      </c>
      <c r="D47" s="17" t="s">
        <v>81</v>
      </c>
    </row>
    <row r="48" spans="1:4" x14ac:dyDescent="0.3">
      <c r="A48" s="23" t="str">
        <f>TEXT(B48,"dddd")</f>
        <v>jueves</v>
      </c>
      <c r="B48" s="24">
        <v>45267</v>
      </c>
      <c r="C48" s="23" t="s">
        <v>78</v>
      </c>
      <c r="D48" s="17" t="s">
        <v>81</v>
      </c>
    </row>
    <row r="49" spans="1:4" x14ac:dyDescent="0.3">
      <c r="A49" s="23" t="str">
        <f t="shared" si="2"/>
        <v>viernes</v>
      </c>
      <c r="B49" s="24">
        <v>45268</v>
      </c>
      <c r="C49" s="23" t="s">
        <v>76</v>
      </c>
      <c r="D49" s="17" t="s">
        <v>81</v>
      </c>
    </row>
    <row r="50" spans="1:4" x14ac:dyDescent="0.3">
      <c r="A50" s="23" t="str">
        <f t="shared" si="2"/>
        <v>sábado</v>
      </c>
      <c r="B50" s="24">
        <v>45269</v>
      </c>
      <c r="C50" s="23" t="s">
        <v>80</v>
      </c>
      <c r="D50" s="17" t="s">
        <v>81</v>
      </c>
    </row>
    <row r="51" spans="1:4" x14ac:dyDescent="0.3">
      <c r="A51" s="23" t="str">
        <f t="shared" si="2"/>
        <v>lunes</v>
      </c>
      <c r="B51" s="24">
        <v>45285</v>
      </c>
      <c r="C51" s="23" t="s">
        <v>70</v>
      </c>
      <c r="D51" s="17" t="s">
        <v>81</v>
      </c>
    </row>
    <row r="52" spans="1:4" x14ac:dyDescent="0.3">
      <c r="A52" s="23" t="str">
        <f>TEXT(B52,"dddd")</f>
        <v>martes</v>
      </c>
      <c r="B52" s="24">
        <v>45286</v>
      </c>
      <c r="C52" s="23" t="s">
        <v>78</v>
      </c>
      <c r="D52" s="17" t="s">
        <v>81</v>
      </c>
    </row>
    <row r="53" spans="1:4" x14ac:dyDescent="0.3">
      <c r="A53" s="23" t="str">
        <f t="shared" ref="A53" si="6">TEXT(B53,"dddd")</f>
        <v>lunes</v>
      </c>
      <c r="B53" s="24">
        <v>45292</v>
      </c>
      <c r="C53" s="23" t="s">
        <v>72</v>
      </c>
      <c r="D53" s="17" t="s">
        <v>81</v>
      </c>
    </row>
    <row r="54" spans="1:4" x14ac:dyDescent="0.3">
      <c r="A54" s="23" t="str">
        <f>TEXT(B54,"dddd")</f>
        <v>martes</v>
      </c>
      <c r="B54" s="24">
        <v>45293</v>
      </c>
      <c r="C54" s="23" t="s">
        <v>78</v>
      </c>
      <c r="D54" s="17" t="s">
        <v>81</v>
      </c>
    </row>
    <row r="55" spans="1:4" x14ac:dyDescent="0.3">
      <c r="A55" s="23" t="str">
        <f t="shared" ref="A55:A67" si="7">TEXT(B55,"dddd")</f>
        <v>jueves</v>
      </c>
      <c r="B55" s="24">
        <v>45379</v>
      </c>
      <c r="C55" s="23" t="s">
        <v>68</v>
      </c>
      <c r="D55" s="17" t="s">
        <v>81</v>
      </c>
    </row>
    <row r="56" spans="1:4" x14ac:dyDescent="0.3">
      <c r="A56" s="23" t="str">
        <f t="shared" si="7"/>
        <v>viernes</v>
      </c>
      <c r="B56" s="24">
        <v>45380</v>
      </c>
      <c r="C56" s="23" t="s">
        <v>69</v>
      </c>
      <c r="D56" s="17" t="s">
        <v>81</v>
      </c>
    </row>
    <row r="57" spans="1:4" x14ac:dyDescent="0.3">
      <c r="A57" s="23" t="str">
        <f t="shared" si="7"/>
        <v>miércoles</v>
      </c>
      <c r="B57" s="24">
        <v>45413</v>
      </c>
      <c r="C57" s="23" t="s">
        <v>79</v>
      </c>
      <c r="D57" s="17" t="s">
        <v>81</v>
      </c>
    </row>
    <row r="58" spans="1:4" x14ac:dyDescent="0.3">
      <c r="A58" s="23" t="str">
        <f t="shared" si="7"/>
        <v>viernes</v>
      </c>
      <c r="B58" s="24">
        <v>45450</v>
      </c>
      <c r="C58" s="23" t="s">
        <v>104</v>
      </c>
      <c r="D58" s="17" t="s">
        <v>81</v>
      </c>
    </row>
    <row r="59" spans="1:4" x14ac:dyDescent="0.3">
      <c r="A59" s="23" t="str">
        <f t="shared" si="7"/>
        <v>sábado</v>
      </c>
      <c r="B59" s="24">
        <v>45472</v>
      </c>
      <c r="C59" s="23" t="s">
        <v>74</v>
      </c>
      <c r="D59" s="17" t="s">
        <v>81</v>
      </c>
    </row>
    <row r="60" spans="1:4" x14ac:dyDescent="0.3">
      <c r="A60" s="23" t="str">
        <f t="shared" si="7"/>
        <v>martes</v>
      </c>
      <c r="B60" s="24">
        <v>45496</v>
      </c>
      <c r="C60" s="23" t="s">
        <v>105</v>
      </c>
      <c r="D60" s="17" t="s">
        <v>81</v>
      </c>
    </row>
    <row r="61" spans="1:4" x14ac:dyDescent="0.3">
      <c r="A61" s="23" t="str">
        <f t="shared" si="7"/>
        <v>viernes</v>
      </c>
      <c r="B61" s="24">
        <v>45499</v>
      </c>
      <c r="C61" s="23" t="s">
        <v>78</v>
      </c>
      <c r="D61" s="17" t="s">
        <v>81</v>
      </c>
    </row>
    <row r="62" spans="1:4" x14ac:dyDescent="0.3">
      <c r="A62" s="23" t="str">
        <f t="shared" si="7"/>
        <v>domingo</v>
      </c>
      <c r="B62" s="24">
        <v>45501</v>
      </c>
      <c r="C62" s="23" t="s">
        <v>71</v>
      </c>
      <c r="D62" s="17" t="s">
        <v>81</v>
      </c>
    </row>
    <row r="63" spans="1:4" x14ac:dyDescent="0.3">
      <c r="A63" s="23" t="str">
        <f t="shared" si="7"/>
        <v>lunes</v>
      </c>
      <c r="B63" s="24">
        <v>45502</v>
      </c>
      <c r="C63" s="23" t="s">
        <v>71</v>
      </c>
      <c r="D63" s="17" t="s">
        <v>81</v>
      </c>
    </row>
    <row r="64" spans="1:4" x14ac:dyDescent="0.3">
      <c r="A64" s="23" t="str">
        <f t="shared" si="7"/>
        <v>martes</v>
      </c>
      <c r="B64" s="24">
        <v>45510</v>
      </c>
      <c r="C64" s="23" t="s">
        <v>82</v>
      </c>
      <c r="D64" s="17" t="s">
        <v>81</v>
      </c>
    </row>
    <row r="65" spans="1:4" x14ac:dyDescent="0.3">
      <c r="A65" s="23" t="str">
        <f t="shared" si="7"/>
        <v>viernes</v>
      </c>
      <c r="B65" s="24">
        <v>45534</v>
      </c>
      <c r="C65" s="23" t="s">
        <v>73</v>
      </c>
      <c r="D65" s="17" t="s">
        <v>81</v>
      </c>
    </row>
    <row r="66" spans="1:4" x14ac:dyDescent="0.3">
      <c r="A66" s="23" t="str">
        <f t="shared" ref="A66" si="8">TEXT(B66,"dddd")</f>
        <v>lunes</v>
      </c>
      <c r="B66" s="24">
        <v>45572</v>
      </c>
      <c r="C66" s="23" t="s">
        <v>78</v>
      </c>
      <c r="D66" s="17" t="s">
        <v>81</v>
      </c>
    </row>
    <row r="67" spans="1:4" x14ac:dyDescent="0.3">
      <c r="A67" s="23" t="str">
        <f t="shared" si="7"/>
        <v>martes</v>
      </c>
      <c r="B67" s="24">
        <v>45573</v>
      </c>
      <c r="C67" s="23" t="s">
        <v>75</v>
      </c>
      <c r="D67" s="17" t="s">
        <v>81</v>
      </c>
    </row>
    <row r="68" spans="1:4" x14ac:dyDescent="0.3">
      <c r="A68" s="23" t="str">
        <f t="shared" ref="A68" si="9">TEXT(B68,"dddd")</f>
        <v>viernes</v>
      </c>
      <c r="B68" s="24">
        <v>45597</v>
      </c>
      <c r="C68" s="23" t="s">
        <v>77</v>
      </c>
      <c r="D68" s="17" t="s">
        <v>81</v>
      </c>
    </row>
    <row r="69" spans="1:4" x14ac:dyDescent="0.3">
      <c r="A69" s="23" t="str">
        <f>TEXT(B69,"dddd")</f>
        <v>viernes</v>
      </c>
      <c r="B69" s="24">
        <v>45632</v>
      </c>
      <c r="C69" s="23" t="s">
        <v>78</v>
      </c>
      <c r="D69" s="17" t="s">
        <v>81</v>
      </c>
    </row>
    <row r="70" spans="1:4" x14ac:dyDescent="0.3">
      <c r="A70" s="23" t="str">
        <f t="shared" ref="A70:A74" si="10">TEXT(B70,"dddd")</f>
        <v>domingo</v>
      </c>
      <c r="B70" s="24">
        <v>45634</v>
      </c>
      <c r="C70" s="23" t="s">
        <v>76</v>
      </c>
      <c r="D70" s="17" t="s">
        <v>81</v>
      </c>
    </row>
    <row r="71" spans="1:4" x14ac:dyDescent="0.3">
      <c r="A71" s="23" t="str">
        <f t="shared" si="10"/>
        <v>lunes</v>
      </c>
      <c r="B71" s="24">
        <v>45635</v>
      </c>
      <c r="C71" s="23" t="s">
        <v>80</v>
      </c>
      <c r="D71" s="17" t="s">
        <v>81</v>
      </c>
    </row>
    <row r="72" spans="1:4" x14ac:dyDescent="0.3">
      <c r="A72" s="23" t="str">
        <f>TEXT(B72,"dddd")</f>
        <v>lunes</v>
      </c>
      <c r="B72" s="24">
        <v>45649</v>
      </c>
      <c r="C72" s="23" t="s">
        <v>78</v>
      </c>
      <c r="D72" s="17" t="s">
        <v>81</v>
      </c>
    </row>
    <row r="73" spans="1:4" x14ac:dyDescent="0.3">
      <c r="A73" s="23" t="str">
        <f>TEXT(B73,"dddd")</f>
        <v>martes</v>
      </c>
      <c r="B73" s="24">
        <v>45650</v>
      </c>
      <c r="C73" s="23" t="s">
        <v>78</v>
      </c>
      <c r="D73" s="17" t="s">
        <v>81</v>
      </c>
    </row>
    <row r="74" spans="1:4" x14ac:dyDescent="0.3">
      <c r="A74" s="23" t="str">
        <f t="shared" si="10"/>
        <v>miércoles</v>
      </c>
      <c r="B74" s="24">
        <v>45651</v>
      </c>
      <c r="C74" s="23" t="s">
        <v>70</v>
      </c>
      <c r="D74" s="17" t="s">
        <v>81</v>
      </c>
    </row>
    <row r="75" spans="1:4" x14ac:dyDescent="0.3">
      <c r="A75" s="23" t="str">
        <f>TEXT(B75,"dddd")</f>
        <v>lunes</v>
      </c>
      <c r="B75" s="24">
        <v>45656</v>
      </c>
      <c r="C75" s="23" t="s">
        <v>78</v>
      </c>
      <c r="D75" s="17" t="s">
        <v>81</v>
      </c>
    </row>
    <row r="76" spans="1:4" x14ac:dyDescent="0.3">
      <c r="A76" s="23" t="str">
        <f>TEXT(B76,"dddd")</f>
        <v>martes</v>
      </c>
      <c r="B76" s="24">
        <v>45657</v>
      </c>
      <c r="C76" s="23" t="s">
        <v>78</v>
      </c>
      <c r="D76" s="17" t="s">
        <v>81</v>
      </c>
    </row>
    <row r="77" spans="1:4" x14ac:dyDescent="0.3">
      <c r="A77" s="23" t="str">
        <f t="shared" ref="A77" si="11">TEXT(B77,"dddd")</f>
        <v>miércoles</v>
      </c>
      <c r="B77" s="24">
        <v>45658</v>
      </c>
      <c r="C77" s="23" t="s">
        <v>72</v>
      </c>
      <c r="D77" s="17" t="s">
        <v>81</v>
      </c>
    </row>
    <row r="78" spans="1:4" x14ac:dyDescent="0.3">
      <c r="A78" s="23" t="str">
        <f t="shared" ref="A78:A89" si="12">TEXT(B78,"dddd")</f>
        <v>jueves</v>
      </c>
      <c r="B78" s="24">
        <v>45764</v>
      </c>
      <c r="C78" s="23" t="s">
        <v>68</v>
      </c>
      <c r="D78" s="17" t="s">
        <v>81</v>
      </c>
    </row>
    <row r="79" spans="1:4" x14ac:dyDescent="0.3">
      <c r="A79" s="23" t="str">
        <f t="shared" si="12"/>
        <v>viernes</v>
      </c>
      <c r="B79" s="24">
        <v>45765</v>
      </c>
      <c r="C79" s="23" t="s">
        <v>69</v>
      </c>
      <c r="D79" s="17" t="s">
        <v>81</v>
      </c>
    </row>
    <row r="80" spans="1:4" x14ac:dyDescent="0.3">
      <c r="A80" s="23" t="str">
        <f t="shared" si="12"/>
        <v>jueves</v>
      </c>
      <c r="B80" s="24">
        <v>45778</v>
      </c>
      <c r="C80" s="23" t="s">
        <v>79</v>
      </c>
      <c r="D80" s="17" t="s">
        <v>81</v>
      </c>
    </row>
    <row r="81" spans="1:4" x14ac:dyDescent="0.3">
      <c r="A81" s="23" t="str">
        <f t="shared" si="12"/>
        <v>sábado</v>
      </c>
      <c r="B81" s="24">
        <v>45815</v>
      </c>
      <c r="C81" s="23" t="s">
        <v>104</v>
      </c>
      <c r="D81" s="17" t="s">
        <v>81</v>
      </c>
    </row>
    <row r="82" spans="1:4" x14ac:dyDescent="0.3">
      <c r="A82" s="23" t="str">
        <f t="shared" si="12"/>
        <v>domingo</v>
      </c>
      <c r="B82" s="24">
        <v>45837</v>
      </c>
      <c r="C82" s="23" t="s">
        <v>74</v>
      </c>
      <c r="D82" s="17" t="s">
        <v>81</v>
      </c>
    </row>
    <row r="83" spans="1:4" x14ac:dyDescent="0.3">
      <c r="A83" s="23" t="str">
        <f t="shared" si="12"/>
        <v>miércoles</v>
      </c>
      <c r="B83" s="24">
        <v>45861</v>
      </c>
      <c r="C83" s="23" t="s">
        <v>109</v>
      </c>
      <c r="D83" s="17" t="s">
        <v>81</v>
      </c>
    </row>
    <row r="84" spans="1:4" x14ac:dyDescent="0.3">
      <c r="A84" s="23" t="str">
        <f t="shared" si="12"/>
        <v>lunes</v>
      </c>
      <c r="B84" s="24">
        <v>45866</v>
      </c>
      <c r="C84" s="23" t="s">
        <v>71</v>
      </c>
      <c r="D84" s="17" t="s">
        <v>81</v>
      </c>
    </row>
    <row r="85" spans="1:4" x14ac:dyDescent="0.3">
      <c r="A85" s="23" t="str">
        <f t="shared" si="12"/>
        <v>martes</v>
      </c>
      <c r="B85" s="24">
        <v>45867</v>
      </c>
      <c r="C85" s="23" t="s">
        <v>71</v>
      </c>
      <c r="D85" s="17" t="s">
        <v>81</v>
      </c>
    </row>
    <row r="86" spans="1:4" x14ac:dyDescent="0.3">
      <c r="A86" s="23" t="str">
        <f t="shared" si="12"/>
        <v>miércoles</v>
      </c>
      <c r="B86" s="24">
        <v>45875</v>
      </c>
      <c r="C86" s="23" t="s">
        <v>112</v>
      </c>
      <c r="D86" s="17" t="s">
        <v>81</v>
      </c>
    </row>
    <row r="87" spans="1:4" x14ac:dyDescent="0.3">
      <c r="A87" s="23" t="str">
        <f t="shared" si="12"/>
        <v>sábado</v>
      </c>
      <c r="B87" s="24">
        <v>45899</v>
      </c>
      <c r="C87" s="23" t="s">
        <v>73</v>
      </c>
      <c r="D87" s="17" t="s">
        <v>81</v>
      </c>
    </row>
    <row r="88" spans="1:4" x14ac:dyDescent="0.3">
      <c r="A88" s="23" t="str">
        <f t="shared" si="12"/>
        <v>miércoles</v>
      </c>
      <c r="B88" s="24">
        <v>45938</v>
      </c>
      <c r="C88" s="23" t="s">
        <v>75</v>
      </c>
      <c r="D88" s="17" t="s">
        <v>81</v>
      </c>
    </row>
    <row r="89" spans="1:4" x14ac:dyDescent="0.3">
      <c r="A89" s="23" t="str">
        <f t="shared" si="12"/>
        <v>sábado</v>
      </c>
      <c r="B89" s="24">
        <v>45962</v>
      </c>
      <c r="C89" s="23" t="s">
        <v>77</v>
      </c>
      <c r="D89" s="17" t="s">
        <v>81</v>
      </c>
    </row>
    <row r="90" spans="1:4" x14ac:dyDescent="0.3">
      <c r="A90" s="23" t="str">
        <f t="shared" ref="A90:A91" si="13">TEXT(B90,"dddd")</f>
        <v>lunes</v>
      </c>
      <c r="B90" s="24">
        <v>45999</v>
      </c>
      <c r="C90" s="23" t="s">
        <v>111</v>
      </c>
      <c r="D90" s="17" t="s">
        <v>81</v>
      </c>
    </row>
    <row r="91" spans="1:4" x14ac:dyDescent="0.3">
      <c r="A91" s="23" t="str">
        <f t="shared" si="13"/>
        <v>martes</v>
      </c>
      <c r="B91" s="24">
        <v>46000</v>
      </c>
      <c r="C91" s="23" t="s">
        <v>110</v>
      </c>
      <c r="D91" s="17" t="s">
        <v>81</v>
      </c>
    </row>
    <row r="92" spans="1:4" x14ac:dyDescent="0.3">
      <c r="A92" s="23" t="str">
        <f t="shared" ref="A92" si="14">TEXT(B92,"dddd")</f>
        <v>jueves</v>
      </c>
      <c r="B92" s="24">
        <v>46016</v>
      </c>
      <c r="C92" s="23" t="s">
        <v>70</v>
      </c>
      <c r="D92" s="17" t="s">
        <v>81</v>
      </c>
    </row>
    <row r="93" spans="1:4" x14ac:dyDescent="0.3">
      <c r="A93" s="26"/>
      <c r="B93" s="27"/>
      <c r="C93" s="26"/>
    </row>
  </sheetData>
  <mergeCells count="3">
    <mergeCell ref="A3:F3"/>
    <mergeCell ref="A4:F4"/>
    <mergeCell ref="C1:F1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F16"/>
  <sheetViews>
    <sheetView workbookViewId="0">
      <selection activeCell="D20" sqref="D20"/>
    </sheetView>
  </sheetViews>
  <sheetFormatPr baseColWidth="10" defaultRowHeight="15" x14ac:dyDescent="0.25"/>
  <cols>
    <col min="3" max="3" width="16.5703125" bestFit="1" customWidth="1"/>
    <col min="4" max="4" width="17.5703125" bestFit="1" customWidth="1"/>
    <col min="5" max="5" width="28.42578125" bestFit="1" customWidth="1"/>
  </cols>
  <sheetData>
    <row r="2" spans="3:6" x14ac:dyDescent="0.25">
      <c r="C2" t="s">
        <v>1</v>
      </c>
      <c r="D2" t="s">
        <v>0</v>
      </c>
      <c r="E2" t="s">
        <v>2</v>
      </c>
      <c r="F2" t="s">
        <v>42</v>
      </c>
    </row>
    <row r="3" spans="3:6" x14ac:dyDescent="0.25">
      <c r="C3" t="s">
        <v>13</v>
      </c>
      <c r="D3" t="s">
        <v>24</v>
      </c>
      <c r="E3" t="s">
        <v>34</v>
      </c>
      <c r="F3" t="s">
        <v>5</v>
      </c>
    </row>
    <row r="4" spans="3:6" x14ac:dyDescent="0.25">
      <c r="C4" t="s">
        <v>14</v>
      </c>
      <c r="D4" t="s">
        <v>25</v>
      </c>
      <c r="E4" t="s">
        <v>35</v>
      </c>
      <c r="F4" t="s">
        <v>4</v>
      </c>
    </row>
    <row r="5" spans="3:6" x14ac:dyDescent="0.25">
      <c r="C5" t="s">
        <v>22</v>
      </c>
      <c r="D5" t="s">
        <v>26</v>
      </c>
      <c r="E5" t="s">
        <v>36</v>
      </c>
    </row>
    <row r="6" spans="3:6" x14ac:dyDescent="0.25">
      <c r="C6" t="s">
        <v>23</v>
      </c>
      <c r="D6" t="s">
        <v>27</v>
      </c>
      <c r="E6" t="s">
        <v>37</v>
      </c>
    </row>
    <row r="7" spans="3:6" x14ac:dyDescent="0.25">
      <c r="C7" t="s">
        <v>15</v>
      </c>
      <c r="D7" t="s">
        <v>28</v>
      </c>
      <c r="E7" t="s">
        <v>47</v>
      </c>
    </row>
    <row r="8" spans="3:6" x14ac:dyDescent="0.25">
      <c r="C8" t="s">
        <v>56</v>
      </c>
      <c r="D8" t="s">
        <v>29</v>
      </c>
      <c r="E8" t="s">
        <v>38</v>
      </c>
    </row>
    <row r="9" spans="3:6" x14ac:dyDescent="0.25">
      <c r="C9" t="s">
        <v>16</v>
      </c>
      <c r="D9" t="s">
        <v>30</v>
      </c>
      <c r="E9" t="s">
        <v>39</v>
      </c>
    </row>
    <row r="10" spans="3:6" x14ac:dyDescent="0.25">
      <c r="C10" t="s">
        <v>17</v>
      </c>
      <c r="D10" t="s">
        <v>3</v>
      </c>
      <c r="E10" t="s">
        <v>40</v>
      </c>
    </row>
    <row r="11" spans="3:6" x14ac:dyDescent="0.25">
      <c r="C11" t="s">
        <v>18</v>
      </c>
      <c r="D11" t="s">
        <v>31</v>
      </c>
      <c r="E11" t="s">
        <v>41</v>
      </c>
    </row>
    <row r="12" spans="3:6" x14ac:dyDescent="0.25">
      <c r="C12" t="s">
        <v>19</v>
      </c>
      <c r="D12" t="s">
        <v>32</v>
      </c>
      <c r="E12" t="s">
        <v>44</v>
      </c>
    </row>
    <row r="13" spans="3:6" x14ac:dyDescent="0.25">
      <c r="C13" t="s">
        <v>20</v>
      </c>
      <c r="D13" t="s">
        <v>33</v>
      </c>
      <c r="E13" t="s">
        <v>45</v>
      </c>
    </row>
    <row r="14" spans="3:6" x14ac:dyDescent="0.25">
      <c r="C14" t="s">
        <v>21</v>
      </c>
      <c r="D14" t="s">
        <v>41</v>
      </c>
      <c r="E14" t="s">
        <v>46</v>
      </c>
    </row>
    <row r="15" spans="3:6" x14ac:dyDescent="0.25">
      <c r="C15" t="s">
        <v>57</v>
      </c>
      <c r="D15" t="s">
        <v>63</v>
      </c>
      <c r="E15" t="s">
        <v>58</v>
      </c>
    </row>
    <row r="16" spans="3:6" x14ac:dyDescent="0.25">
      <c r="C16" t="s">
        <v>41</v>
      </c>
      <c r="E16" t="s">
        <v>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4</vt:i4>
      </vt:variant>
    </vt:vector>
  </HeadingPairs>
  <TitlesOfParts>
    <vt:vector size="11" baseType="lpstr">
      <vt:lpstr>RESUMEN</vt:lpstr>
      <vt:lpstr>ADMISIBILIDAD</vt:lpstr>
      <vt:lpstr>PROYECTO</vt:lpstr>
      <vt:lpstr>AUDIENCIA PUBLICA</vt:lpstr>
      <vt:lpstr>FINAL</vt:lpstr>
      <vt:lpstr>Dias no Laborables</vt:lpstr>
      <vt:lpstr>Hoja1</vt:lpstr>
      <vt:lpstr>Conteo</vt:lpstr>
      <vt:lpstr>Documento</vt:lpstr>
      <vt:lpstr>Objeto</vt:lpstr>
      <vt:lpstr>Remitente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Layseca García</dc:creator>
  <cp:lastModifiedBy>Sandra Lizeth Diaz Guerra</cp:lastModifiedBy>
  <dcterms:created xsi:type="dcterms:W3CDTF">2016-03-11T15:51:34Z</dcterms:created>
  <dcterms:modified xsi:type="dcterms:W3CDTF">2025-03-07T20:28:49Z</dcterms:modified>
</cp:coreProperties>
</file>