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Mar 13. Publicado\UM\"/>
    </mc:Choice>
  </mc:AlternateContent>
  <xr:revisionPtr revIDLastSave="0" documentId="13_ncr:1_{88495430-788F-425C-B0C2-1A7DF41E9F4A}" xr6:coauthVersionLast="47" xr6:coauthVersionMax="47" xr10:uidLastSave="{00000000-0000-0000-0000-000000000000}"/>
  <bookViews>
    <workbookView xWindow="-108" yWindow="-108" windowWidth="23256" windowHeight="12456" tabRatio="832" activeTab="1" xr2:uid="{00000000-000D-0000-FFFF-FFFF00000000}"/>
  </bookViews>
  <sheets>
    <sheet name="Notas" sheetId="19" r:id="rId1"/>
    <sheet name="Riesgos" sheetId="1" r:id="rId2"/>
    <sheet name="Oportunidades" sheetId="6" state="hidden" r:id="rId3"/>
    <sheet name="Contexto_y_PI" sheetId="16" state="hidden" r:id="rId4"/>
    <sheet name="Plan de Tratamiento" sheetId="21" state="hidden" r:id="rId5"/>
    <sheet name="ControlesA" sheetId="13" r:id="rId6"/>
    <sheet name="Anexos" sheetId="22" r:id="rId7"/>
  </sheets>
  <externalReferences>
    <externalReference r:id="rId8"/>
  </externalReferences>
  <definedNames>
    <definedName name="_xlnm._FilterDatabase" localSheetId="4" hidden="1">'Plan de Tratamiento'!$B$12:$Z$13</definedName>
    <definedName name="_xlnm._FilterDatabase" localSheetId="1" hidden="1">Riesgos!$A$8:$Z$9</definedName>
    <definedName name="AIC">[1]Datos!#REF!</definedName>
    <definedName name="ARC">[1]Datos!#REF!</definedName>
    <definedName name="_xlnm.Print_Area" localSheetId="4">'Plan de Tratamiento'!$B$1:$Z$17</definedName>
    <definedName name="_xlnm.Print_Area" localSheetId="1">Riesgos!$A$1:$Z$19</definedName>
    <definedName name="ASS">[1]Datos!#REF!</definedName>
    <definedName name="Direccion">[1]Datos!$C$1:$C$2</definedName>
    <definedName name="Frecuencia">[1]Datos!$B$1:$B$9</definedName>
    <definedName name="GAD">[1]Datos!#REF!</definedName>
    <definedName name="GDI">[1]Datos!#REF!</definedName>
    <definedName name="GFP">[1]Datos!#REF!</definedName>
    <definedName name="GJR">[1]Datos!#REF!</definedName>
    <definedName name="GSC">[1]Datos!#REF!</definedName>
    <definedName name="GTH">[1]Datos!#REF!</definedName>
    <definedName name="IVC">[1]Datos!#REF!</definedName>
    <definedName name="Proceso">[1]Datos!#REF!</definedName>
    <definedName name="Procesos">[1]Datos!#REF!</definedName>
    <definedName name="SGI">[1]Datos!#REF!</definedName>
    <definedName name="TIC">[1]Datos!#REF!</definedName>
    <definedName name="Utilizacion">[1]Datos!#REF!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U10" i="1"/>
  <c r="N10" i="1"/>
  <c r="N12" i="1"/>
  <c r="N13" i="1"/>
  <c r="N14" i="1"/>
  <c r="O10" i="1" l="1"/>
  <c r="O12" i="1"/>
  <c r="O13" i="1"/>
  <c r="O14" i="1"/>
  <c r="M10" i="1"/>
  <c r="M12" i="1"/>
  <c r="M13" i="1"/>
  <c r="M14" i="1"/>
  <c r="K10" i="1"/>
  <c r="K12" i="1"/>
  <c r="K13" i="1"/>
  <c r="K14" i="1"/>
  <c r="R13" i="1"/>
  <c r="T13" i="1"/>
  <c r="U13" i="1"/>
  <c r="X13" i="1" s="1"/>
  <c r="R14" i="1"/>
  <c r="T14" i="1"/>
  <c r="U14" i="1"/>
  <c r="Z14" i="1" s="1"/>
  <c r="Y14" i="21"/>
  <c r="I14" i="21"/>
  <c r="H14" i="21"/>
  <c r="F14" i="21"/>
  <c r="W13" i="1" l="1"/>
  <c r="W14" i="1"/>
  <c r="V13" i="1"/>
  <c r="X14" i="1"/>
  <c r="V14" i="1"/>
  <c r="Z13" i="1"/>
  <c r="AA14" i="21"/>
  <c r="J14" i="21"/>
  <c r="Z15" i="21"/>
  <c r="Y17" i="21"/>
  <c r="Z17" i="21" s="1"/>
  <c r="Z14" i="21"/>
  <c r="I15" i="21"/>
  <c r="AA15" i="21" s="1"/>
  <c r="I16" i="21"/>
  <c r="AA16" i="21" s="1"/>
  <c r="I17" i="21"/>
  <c r="J17" i="21" s="1"/>
  <c r="Z16" i="21"/>
  <c r="X15" i="21"/>
  <c r="X16" i="21"/>
  <c r="X17" i="21"/>
  <c r="V15" i="21"/>
  <c r="V16" i="21"/>
  <c r="V17" i="21"/>
  <c r="H15" i="21"/>
  <c r="H16" i="21"/>
  <c r="H17" i="21"/>
  <c r="F15" i="21"/>
  <c r="F16" i="21"/>
  <c r="F17" i="21"/>
  <c r="V14" i="21"/>
  <c r="X14" i="21"/>
  <c r="J16" i="21" l="1"/>
  <c r="AA17" i="21"/>
  <c r="J15" i="21"/>
  <c r="W10" i="1"/>
  <c r="U12" i="1"/>
  <c r="W12" i="1" s="1"/>
  <c r="T10" i="1"/>
  <c r="T12" i="1"/>
  <c r="R10" i="1"/>
  <c r="R12" i="1"/>
  <c r="X12" i="1" l="1"/>
  <c r="Z12" i="1"/>
  <c r="Z10" i="1"/>
  <c r="V12" i="1"/>
  <c r="V10" i="1"/>
  <c r="L8" i="6" l="1"/>
  <c r="J8" i="6"/>
  <c r="M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tc={D2D853D5-D24C-4878-98D8-F3ED57FAD793}</author>
    <author>tc={41CFCB32-69C2-4377-998E-E4482C9BD761}</author>
    <author>tc={247BA932-DDC4-4BBF-82C0-3C535555B971}</author>
    <author>tc={BA933502-9724-4A0F-8A64-E6F6AC63DDC9}</author>
    <author>tc={845CE796-6A8F-439E-BE1D-BB24D7E3D455}</author>
    <author>tc={7FA86245-5D98-4369-8BD9-603C152C34FF}</author>
    <author>tc={37AB6AA6-8910-4A25-B0A3-4118B9DCF08C}</author>
    <author>tc={7A65F72F-28BB-420B-AD71-B6C0C11D434D}</author>
    <author>tc={9FBE42EB-FC9D-417B-8732-D5939343C168}</author>
    <author>tc={0545545B-F13E-4060-84EF-FA889954C469}</author>
    <author>tc={427A4BA5-AC9D-4593-BF4D-3CC22F80B12D}</author>
    <author>tc={91391ABB-AABA-4433-A0DD-988B91A86F7A}</author>
    <author>tc={63144673-4D76-4B83-8424-6673452B3554}</author>
    <author>tc={543718A8-8129-40BC-AAEC-3D617CACC241}</author>
    <author>tc={8666C98A-FB4B-4C77-BE75-5BF35AA67CFE}</author>
    <author>tc={AE10FA5B-B0E8-40DB-B972-DAA01FEA2DF2}</author>
    <author>tc={E716C24F-288D-4ED4-AD8B-37E5AE70196C}</author>
    <author>tc={AD225CB6-C63C-4C0D-8623-F07FC59EFAF8}</author>
    <author>tc={8DF2B8D1-7779-4B8F-A71D-174F775B996F}</author>
    <author>tc={0678D028-9D60-4273-B647-4446A81C5C32}</author>
    <author>tc={028B2423-BFCC-4E20-B918-2A7F8AF23575}</author>
    <author>tc={44CFC6CC-0C38-4F46-BEC6-B42240A2126F}</author>
    <author>tc={1A5EE3A4-BC57-4830-9267-9B71CA6A7795}</author>
    <author>tc={5B1E1AEC-0FFC-4428-88B5-4CB9C0F187D7}</author>
    <author>tc={603A7B36-27AD-40E0-A97E-E2BD7D33B420}</author>
    <author>tc={F89CFE51-527A-40C6-823C-827E64EB70CC}</author>
  </authors>
  <commentList>
    <comment ref="A8" authorId="0" shapeId="0" xr:uid="{D2D853D5-D24C-4878-98D8-F3ED57FAD7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fecha en formato indicado</t>
      </text>
    </comment>
    <comment ref="B8" authorId="1" shapeId="0" xr:uid="{41CFCB32-69C2-4377-998E-E4482C9BD7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nombre del proceso</t>
      </text>
    </comment>
    <comment ref="C8" authorId="2" shapeId="0" xr:uid="{247BA932-DDC4-4BBF-82C0-3C535555B9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Código asignado por la UM</t>
      </text>
    </comment>
    <comment ref="D8" authorId="3" shapeId="0" xr:uid="{BA933502-9724-4A0F-8A64-E6F6AC63DD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nombre del activo según inventario</t>
      </text>
    </comment>
    <comment ref="E8" authorId="4" shapeId="0" xr:uid="{845CE796-6A8F-439E-BE1D-BB24D7E3D4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amenaza que afecta al activo</t>
      </text>
    </comment>
    <comment ref="F8" authorId="5" shapeId="0" xr:uid="{7FA86245-5D98-4369-8BD9-603C152C34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vulnerabilidad</t>
      </text>
    </comment>
    <comment ref="G8" authorId="6" shapeId="0" xr:uid="{37AB6AA6-8910-4A25-B0A3-4118B9DCF0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riesgo de acuerdo a la estructura de metalenguaje</t>
      </text>
    </comment>
    <comment ref="H8" authorId="7" shapeId="0" xr:uid="{7A65F72F-28BB-420B-AD71-B6C0C11D43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cargo del/la dueño/a del riesgo</t>
      </text>
    </comment>
    <comment ref="I8" authorId="8" shapeId="0" xr:uid="{9FBE42EB-FC9D-417B-8732-D5939343C16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Escoger la característica de seguridad que se ve afectada:
C: Confidencialidad
I: Integridad
D: Disponibilidad
</t>
      </text>
    </comment>
    <comment ref="P8" authorId="9" shapeId="0" xr:uid="{0545545B-F13E-4060-84EF-FA889954C4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control implementado e indicar el código de la hoja “ControlesA” relacionado.</t>
      </text>
    </comment>
    <comment ref="W8" authorId="10" shapeId="0" xr:uid="{427A4BA5-AC9D-4593-BF4D-3CC22F80B1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Cálculo automático</t>
      </text>
    </comment>
    <comment ref="X8" authorId="11" shapeId="0" xr:uid="{91391ABB-AABA-4433-A0DD-988B91A86F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</t>
      </text>
    </comment>
    <comment ref="Y8" authorId="12" shapeId="0" xr:uid="{63144673-4D76-4B83-8424-6673452B35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nivel</t>
      </text>
    </comment>
    <comment ref="Z8" authorId="13" shapeId="0" xr:uid="{543718A8-8129-40BC-AAEC-3D617CACC2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automático</t>
      </text>
    </comment>
    <comment ref="J9" authorId="14" shapeId="0" xr:uid="{8666C98A-FB4B-4C77-BE75-5BF35AA67C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K9" authorId="15" shapeId="0" xr:uid="{AE10FA5B-B0E8-40DB-B972-DAA01FEA2D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impacto</t>
      </text>
    </comment>
    <comment ref="L9" authorId="16" shapeId="0" xr:uid="{E716C24F-288D-4ED4-AD8B-37E5AE7019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M9" authorId="17" shapeId="0" xr:uid="{AD225CB6-C63C-4C0D-8623-F07FC59EF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probabilidad</t>
      </text>
    </comment>
    <comment ref="N9" authorId="18" shapeId="0" xr:uid="{8DF2B8D1-7779-4B8F-A71D-174F775B99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automático por la multiplicación de los valores de impacto y probabilidad</t>
      </text>
    </comment>
    <comment ref="O9" authorId="19" shapeId="0" xr:uid="{0678D028-9D60-4273-B647-4446A81C5C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según el valor del riesgo</t>
      </text>
    </comment>
    <comment ref="Q9" authorId="20" shapeId="0" xr:uid="{028B2423-BFCC-4E20-B918-2A7F8AF235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R9" authorId="21" shapeId="0" xr:uid="{44CFC6CC-0C38-4F46-BEC6-B42240A212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impacto</t>
      </text>
    </comment>
    <comment ref="S9" authorId="22" shapeId="0" xr:uid="{1A5EE3A4-BC57-4830-9267-9B71CA6A77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T9" authorId="23" shapeId="0" xr:uid="{5B1E1AEC-0FFC-4428-88B5-4CB9C0F187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probabilidad</t>
      </text>
    </comment>
    <comment ref="U9" authorId="24" shapeId="0" xr:uid="{603A7B36-27AD-40E0-A97E-E2BD7D33B4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automático por la multiplicación de los valores de impacto y probabilidad</t>
      </text>
    </comment>
    <comment ref="V9" authorId="25" shapeId="0" xr:uid="{F89CFE51-527A-40C6-823C-827E64EB70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según el valor del riesgo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tc={E475E111-7C86-4D62-AFE4-62384433C964}</author>
    <author>tc={40B53CA6-B509-E144-90E7-D52CD813B348}</author>
    <author>tc={237A29CB-D357-2C41-B455-9E621BE0A5FF}</author>
    <author>tc={012D3BA2-B317-8541-9423-95E643052E5A}</author>
    <author>tc={05AE9E85-E270-4F6C-A923-30D8DD05F23E}</author>
  </authors>
  <commentList>
    <comment ref="A12" authorId="0" shapeId="0" xr:uid="{E475E111-7C86-4D62-AFE4-62384433C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la denominación del proceso</t>
      </text>
    </comment>
    <comment ref="B12" authorId="1" shapeId="0" xr:uid="{40B53CA6-B509-E144-90E7-D52CD813B3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Estructura del Código:
R+correlativo+Siglas del Proceso
Ejemplo: R001-GSR
Este código es colocado por el Oficial de Seguridad Digital</t>
      </text>
    </comment>
    <comment ref="C12" authorId="2" shapeId="0" xr:uid="{237A29CB-D357-2C41-B455-9E621BE0A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que nos preocupa que pueda afectar la Confidencialidad, Integridad y Disponibilidad.</t>
      </text>
    </comment>
    <comment ref="L12" authorId="3" shapeId="0" xr:uid="{012D3BA2-B317-8541-9423-95E643052E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el controles del Anexo A de ISO/IEC 27001:2013</t>
      </text>
    </comment>
    <comment ref="AA12" authorId="4" shapeId="0" xr:uid="{05AE9E85-E270-4F6C-A923-30D8DD05F2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el % del cumplimiento del control</t>
      </text>
    </comment>
  </commentList>
</comments>
</file>

<file path=xl/sharedStrings.xml><?xml version="1.0" encoding="utf-8"?>
<sst xmlns="http://schemas.openxmlformats.org/spreadsheetml/2006/main" count="321" uniqueCount="279">
  <si>
    <t>Notas</t>
  </si>
  <si>
    <r>
      <t>DETERMINACION DEL NIVEL DE RIESGOS</t>
    </r>
    <r>
      <rPr>
        <sz val="10"/>
        <rFont val="Arial"/>
        <family val="2"/>
      </rPr>
      <t xml:space="preserve">
• El nivel del riesgo es la combinación de la probabilidad y el impacto, es decir NR = P * I
</t>
    </r>
  </si>
  <si>
    <t>GESTIÓN DIRECTIVA</t>
  </si>
  <si>
    <t>MODERNIZACIÓN Y ADMINISTRACIÓN DE LOS SISTEMAS DE GESTIÓN</t>
  </si>
  <si>
    <t>FORMATO</t>
  </si>
  <si>
    <t>MATRIZ DE RIESGOS DE SEGURIDAD DE LA INFORMACION</t>
  </si>
  <si>
    <t>Fecha de revisión:</t>
  </si>
  <si>
    <t>Fecha de aprobación:</t>
  </si>
  <si>
    <t xml:space="preserve">Revisado por: </t>
  </si>
  <si>
    <t>Aprobado por:</t>
  </si>
  <si>
    <t>IDENTIFICACION DE RIESGOS</t>
  </si>
  <si>
    <t>ANALISIS DE RIESGO</t>
  </si>
  <si>
    <t>Fecha de Identificación</t>
  </si>
  <si>
    <t>Proceso donde se identifica el riesgo</t>
  </si>
  <si>
    <t>Código Riesgo</t>
  </si>
  <si>
    <t>Descripción del Riesgo</t>
  </si>
  <si>
    <t>Activo de Información Comprometido</t>
  </si>
  <si>
    <t>Amenaza</t>
  </si>
  <si>
    <t>Vulnerabilidad</t>
  </si>
  <si>
    <t>Dueño de Riesgo</t>
  </si>
  <si>
    <t>IMPACTO</t>
  </si>
  <si>
    <t>Probabilidad</t>
  </si>
  <si>
    <t>Alto</t>
  </si>
  <si>
    <t>Mitigar</t>
  </si>
  <si>
    <t>Bajo</t>
  </si>
  <si>
    <t>MATRIZ DE OPORTUNIDADES</t>
  </si>
  <si>
    <t>IDENTIFICACION DE OPORTUNIDADES</t>
  </si>
  <si>
    <t>ANALISIS DE OPORTUNIDAD</t>
  </si>
  <si>
    <t>VALORACION</t>
  </si>
  <si>
    <t>PLAN DE TRATAMIENTO DE OPORTUNIDADES</t>
  </si>
  <si>
    <t>Proceso donde se identifica la Oportunidad</t>
  </si>
  <si>
    <t>Código Oportunidad</t>
  </si>
  <si>
    <t>Oportunidad</t>
  </si>
  <si>
    <t>Fortalezas</t>
  </si>
  <si>
    <t>Contexto</t>
  </si>
  <si>
    <t>Partes Interesadas</t>
  </si>
  <si>
    <t>Dueño de la Oportunidad</t>
  </si>
  <si>
    <t>Impacto</t>
  </si>
  <si>
    <t>Valor del Nivel de Oportunidad</t>
  </si>
  <si>
    <t>Nivel de 
Oportunidad</t>
  </si>
  <si>
    <t>Estrategias de Tratamiento</t>
  </si>
  <si>
    <t>Actividades</t>
  </si>
  <si>
    <t>Responsables</t>
  </si>
  <si>
    <t>Fecha Inicio</t>
  </si>
  <si>
    <t>Fecha Fin</t>
  </si>
  <si>
    <t>Implementación</t>
  </si>
  <si>
    <t>Eficacia Esperada</t>
  </si>
  <si>
    <t>Estado</t>
  </si>
  <si>
    <t>% Avance</t>
  </si>
  <si>
    <t>F1. Se cuenta con un equipo multidisciplinario, calificado, comprometido, con trayectoria, experiencia y principios para el desarrollo de sus labores.</t>
  </si>
  <si>
    <t>Alta Dirección</t>
  </si>
  <si>
    <t>F2. Se realizan programas de capacitación para el personal de la SUNASS con el objeto de mejorar su desempeño profesional.</t>
  </si>
  <si>
    <t>Personal de la SUNASS</t>
  </si>
  <si>
    <r>
      <t>F3.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 Narrow"/>
        <family val="2"/>
      </rPr>
      <t>Se cuenta con un Sistema de Gestión de la Calidad certificado.</t>
    </r>
  </si>
  <si>
    <t>Empresas Prestadoras del Servicio de Saneamiento</t>
  </si>
  <si>
    <t>F4. Se cumple con la ley de Datos Personales.</t>
  </si>
  <si>
    <t>Ministerio de Vivienda, Construcción y Saneamiento - MVCS</t>
  </si>
  <si>
    <t>F5. Se cuenta con un Comité de Gobierno Digital y un Oficial de Seguridad Digital.</t>
  </si>
  <si>
    <t>Usuarios de Servicios de Saneamiento</t>
  </si>
  <si>
    <t>F6. Se cuenta con el compromiso de la Alta Dirección en la implementación y certificación de sistemas de gestión.</t>
  </si>
  <si>
    <t>Proveedores de Servicios Especializados (consultores)</t>
  </si>
  <si>
    <t>F7. El personal se encuentra familiarizado y comprometido con la implementación y certificación de sistemas de gestión.</t>
  </si>
  <si>
    <t>Presidencia del Consejo de Ministros - PCM</t>
  </si>
  <si>
    <r>
      <t>F8.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 Narrow"/>
        <family val="2"/>
      </rPr>
      <t>Existe un alto grado de implementación de la gestión por procesos.</t>
    </r>
  </si>
  <si>
    <t>Autoridad Nacional de Protección de datos personales</t>
  </si>
  <si>
    <t>F9. Se ha implementado la notificación a través de la casilla electrónica</t>
  </si>
  <si>
    <t>D1. Existencia de procesos manuales que podrían ser automatizados a través de las TI.</t>
  </si>
  <si>
    <t>D2. Cantidad de personal insuficiente para atender el incremento de carga laboral en el ejercicio de las funciones y competencias de la SUNASS.</t>
  </si>
  <si>
    <t>D3. Bajo nivel de implementación del Gobierno Digital (firma digital, digitalización de documentos/expedientes, sistematización de procesos, seguridad de la información) en nuestra institución.</t>
  </si>
  <si>
    <t>D4. Falta de actualización de los documentos necesarios para asegurar la continuidad de las operaciones de la SUNASS, ante la ocurrencia de eventos no previstos.</t>
  </si>
  <si>
    <t>D5. Bajo nivel de implementación de aspectos de seguridad de la información en la SUNASS.</t>
  </si>
  <si>
    <t>D6. Falta de programas de capacitación o toma de conciencia al personal en Seguridad de la Información.</t>
  </si>
  <si>
    <t>O1. Aprovechar el uso de las TIC´s para el cumplimiento de los objetivos institucionales.</t>
  </si>
  <si>
    <t>O2. Normativas definidas para la protección de datos personales y Gobierno Digital.</t>
  </si>
  <si>
    <t>O3. Impulso del gobierno para el cumplimiento de la Resolución Ministerial Nº 004-2016-PCM, uso obligatorio de la Norma Técnica Peruana NTP ISO/IEC 27001:2014.</t>
  </si>
  <si>
    <t>O4. Aparición de nuevas tecnologías para incrementar la seguridad de la información.</t>
  </si>
  <si>
    <t>A1. Falta de información confiable de los prestadores y de los usuarios de los servicios de saneamiento.</t>
  </si>
  <si>
    <t>A2. Autonomía económica limitada de la SUNASS para el uso de los recursos ordinarios establecida en la ley de presupuesto.</t>
  </si>
  <si>
    <t>A3. Cambios normativos que impactan en el marco regulatorio de las Sunass.</t>
  </si>
  <si>
    <t>A4. Ocurrencia de eventos como pandemias, desastres naturales, incendios, entre otros; que afecten las operaciones de la SUNASS.</t>
  </si>
  <si>
    <t>A5. Paralización de las actividades de organizaciones, que afecten las operaciones de la SUNASS.</t>
  </si>
  <si>
    <t>A.6 Ataques informáticos que afecten la operación de la SUNASS y la imagen institucional.</t>
  </si>
  <si>
    <t>.</t>
  </si>
  <si>
    <t>PROBABILIDAD</t>
  </si>
  <si>
    <t>CONTROLES DEL ANEXO A</t>
  </si>
  <si>
    <r>
      <t xml:space="preserve">EVALUACIÓN DE RIESGOS
</t>
    </r>
    <r>
      <rPr>
        <sz val="10"/>
        <color rgb="FF000000"/>
        <rFont val="Arial"/>
        <family val="2"/>
      </rPr>
      <t xml:space="preserve">• Se identifican los riesgos de seguridad de la información para los activos con nivel de criticidad: Crítico y Alto.
• Se identifican riesgos de seguridad de la información de confidencialidad, integridad y disponibilidad de la información del alcance del SGSI
</t>
    </r>
    <r>
      <rPr>
        <sz val="10"/>
        <color rgb="FFFF0000"/>
        <rFont val="Arial"/>
        <family val="2"/>
      </rPr>
      <t>• Se identifican riesgos inherentes (sin la aplicación de controles) y riesgos residuales (riesgo remanente posterior a la aplicación de controles).
• En concordancia con el procedimiento GDI-MAS-PR00 Gestión Integral de Riesgos de la Sunass, se ha establecido cuatro niveles de evaluación de riesgos, los cuales son: Bajo, Medio, Alto y Muy Alto. Tanto para la probabilidad como para determinar el impacto.</t>
    </r>
    <r>
      <rPr>
        <b/>
        <sz val="10"/>
        <color rgb="FF000000"/>
        <rFont val="Arial"/>
        <family val="2"/>
      </rPr>
      <t xml:space="preserve">
</t>
    </r>
  </si>
  <si>
    <r>
      <t>SOBRE LOS NIVELES Y CRITERIOS DE ACEPTACION DE RIESGOS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• En concordancia con el procedimiento GDI-MAS-PR00 Gestión Integral de Riesgos de la Sunass, se aceptan aquellos riesgos de nivel “Bajo”, y no se aceptan los riesgos de nivel "Medio", “Alto” y “Muy Alto” los cuales deben ser tratados.</t>
    </r>
  </si>
  <si>
    <r>
      <t>PRIORIZACION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• En concordancia con el procedimiento GDI-MAS-PR00 Gestión Integral de Riesgos de la Sunass, la priorización de un riesgo resulta de la combinación del nivel de riesgo y su urgencia.
• La urgencia de un riesgos determina el tiempo en el que debe ser gestionado, los niveles son "Baja", "media", "alta" y "muy alta" y el detalle se encuentra descrito en el GDI-MAS-PR00 Gestión Integral de Riesgos de la Sunass.</t>
    </r>
  </si>
  <si>
    <t>Eficacia del control</t>
  </si>
  <si>
    <t>RIESGO INHERENTE</t>
  </si>
  <si>
    <t>Control Actual  (Anexo A)</t>
  </si>
  <si>
    <t>VALOR</t>
  </si>
  <si>
    <t>NIVEL</t>
  </si>
  <si>
    <t>C/I/D</t>
  </si>
  <si>
    <t>RIESGO</t>
  </si>
  <si>
    <t>RIESGO RESIDUAL</t>
  </si>
  <si>
    <t>Urgencia</t>
  </si>
  <si>
    <t>Prioridad</t>
  </si>
  <si>
    <t>A.5.1 Políticas de Seguridad de la Información</t>
  </si>
  <si>
    <t>A.5.2 Roles y responsabilidades de seguridad de la información</t>
  </si>
  <si>
    <t>A.5.3 Segregación de funciones</t>
  </si>
  <si>
    <t>A.5.4 Responsabilidades de la Dirección</t>
  </si>
  <si>
    <t>A.5.5 Contacto con Autoridades</t>
  </si>
  <si>
    <t>A.5.6 Contacto con grupos especiales de Interés</t>
  </si>
  <si>
    <t>A.5.7 Inteligencia de Amenazas</t>
  </si>
  <si>
    <t>A.5.8 Seguridad de la Información en la gestión de proyectos</t>
  </si>
  <si>
    <t>A.5.9 Inventario de Información y otros activos</t>
  </si>
  <si>
    <t>A.5.10 Uso aceptable de la información y otros activos</t>
  </si>
  <si>
    <t>A.5.11 Devolución de activos</t>
  </si>
  <si>
    <t>A.5.12 Clasificación de la información</t>
  </si>
  <si>
    <t>A.5.13 Etiquetado de la información</t>
  </si>
  <si>
    <t>A.5.14 Transferencia de información</t>
  </si>
  <si>
    <t>A.5.15 Control de acceso</t>
  </si>
  <si>
    <t>A.5.16 Gestión de identidad</t>
  </si>
  <si>
    <t>A.5.17 Información de autenticación</t>
  </si>
  <si>
    <t>A.5.18 Derechos de acceso</t>
  </si>
  <si>
    <t>A.5.19 Seguridad de la información en las relaciones con los proveedores</t>
  </si>
  <si>
    <t>A.5.20 Abordar la seguridad de la información en los acuerdos con proveedores</t>
  </si>
  <si>
    <t>A.5.21 Gestión de la seguridad de la información en la cadena de suministro de las TIC</t>
  </si>
  <si>
    <t>A.5.22 Seguimiento, revisión y gestión de cambios de servicios de proveedores</t>
  </si>
  <si>
    <t>A.5.23 Seguridad de la información para el uso de servicios en la nube</t>
  </si>
  <si>
    <t>A.5.24 Planificación y preparación de la gestión de incidentes de seguridad de la información</t>
  </si>
  <si>
    <t>A.5.25 Evaluación y decisión sobre eventos de seguridad de la información</t>
  </si>
  <si>
    <t>A.5.26 Respuesta a incidentes de seguridad de la información</t>
  </si>
  <si>
    <t>A.5.27 Aprendiendo de los incidentes de seguridad de la información</t>
  </si>
  <si>
    <t>A.5.28 Recopilación de pruebas</t>
  </si>
  <si>
    <t>A.5.29 Seguridad de la información durante la interrupción</t>
  </si>
  <si>
    <t>A.5.30 Preparación de las TIC para la continuidad del negocio</t>
  </si>
  <si>
    <t>A.5.31 Requisitos legales, estatutarios, reglamentarios y contractuales</t>
  </si>
  <si>
    <t>A.5.32 Derechos de propiedad intelectual</t>
  </si>
  <si>
    <t>A.5.33 Protección de registros</t>
  </si>
  <si>
    <t>A.5.34 Privacidad y protección de PII</t>
  </si>
  <si>
    <t>A.5.35 Revisión independiente de la seguridad de la información</t>
  </si>
  <si>
    <t>A.5.36 Cumplimiento de políticas, normas y estándares de seguridad de la información</t>
  </si>
  <si>
    <t>A.5.37 Procedimientos operativos documentados</t>
  </si>
  <si>
    <t>A.6.1 Selección</t>
  </si>
  <si>
    <t>A.6.2 Términos y condiciones de empleo</t>
  </si>
  <si>
    <t>A.6.3 Concientización, educación y capacitación en seguridad de la información</t>
  </si>
  <si>
    <t>A.6.4 Proceso disciplinario</t>
  </si>
  <si>
    <t>A.6.5 Responsabilidades después de la terminación o cambio de empleo</t>
  </si>
  <si>
    <t>A.6.6 Acuerdos de confidencialidad o no divulgación</t>
  </si>
  <si>
    <t>A.6.7 Trabajo Remoto</t>
  </si>
  <si>
    <t>A.6.8 Reporte de eventos de seguridad de la información</t>
  </si>
  <si>
    <t>A.7.1 Perímetros de seguridad física</t>
  </si>
  <si>
    <t>A.7.2 Entrada física</t>
  </si>
  <si>
    <t>A.7.3 Aseguramiento de oficinas, salas e instalaciones</t>
  </si>
  <si>
    <t>A.7.4 Supervisión de la seguridad física</t>
  </si>
  <si>
    <t>A.7.5 Protección contra amenazas físicas y ambientales</t>
  </si>
  <si>
    <t>A.7.6 Trabajar en áreas seguras</t>
  </si>
  <si>
    <t>A.7.7 Escritorio despejado y pantalla despejada</t>
  </si>
  <si>
    <t>A.7.8 Ubicación y protección del equipo</t>
  </si>
  <si>
    <t>A.7.9 Seguridad de los activos fuera de las instalaciones</t>
  </si>
  <si>
    <t>A.7.10 Medios de almacenamiento</t>
  </si>
  <si>
    <t>A.7.11 Utilidades de apoyo</t>
  </si>
  <si>
    <t>A.7.12 Seguridad del cableado</t>
  </si>
  <si>
    <t>A.7.13 Mantenimiento de equipos</t>
  </si>
  <si>
    <t>A.7.14 Eliminación segura o reutilización de equipos</t>
  </si>
  <si>
    <t>A.8.1 Dispositivos de punto final de usuario</t>
  </si>
  <si>
    <t>A.8.2 Derechos de acceso privilegiado</t>
  </si>
  <si>
    <t>A.8.3 Restricción de acceso a la información</t>
  </si>
  <si>
    <t>A.8.4 Acceso al código fuente</t>
  </si>
  <si>
    <t>A.8.5 Autenticación segura</t>
  </si>
  <si>
    <t>A.8.6 Gestión de la capacidad</t>
  </si>
  <si>
    <t>A.8.7 Protección contra malware</t>
  </si>
  <si>
    <t>A.8.8 Gestión de vulnerabilidades técnicas</t>
  </si>
  <si>
    <t>A.8.9 Gestión de la configuración</t>
  </si>
  <si>
    <t>A.8.10 Eliminación de información</t>
  </si>
  <si>
    <t>A.8.11 Enmascaramiento de datos</t>
  </si>
  <si>
    <t>A.8.12 Prevención de fuga de datos</t>
  </si>
  <si>
    <t>A.8.13 Copia de seguridad de la información</t>
  </si>
  <si>
    <t>A.8.14 Redundancia de las instalaciones de procesamiento de información</t>
  </si>
  <si>
    <t>A.8.15 Registro</t>
  </si>
  <si>
    <t>A.8.16 Actividades de monitoreo</t>
  </si>
  <si>
    <t>A.8.17 Sincronización del reloj</t>
  </si>
  <si>
    <t>A.8.18 Uso de programas de utilidad privilegiados</t>
  </si>
  <si>
    <t>A.8.19 Instalación de software en sistemas operativos</t>
  </si>
  <si>
    <t>A.8.20 Seguridad de redes</t>
  </si>
  <si>
    <t>A.8.21 Seguridad de los servicios de red</t>
  </si>
  <si>
    <t>A.8.22 Segregación de redes</t>
  </si>
  <si>
    <t>A.8.23 Filtrado web</t>
  </si>
  <si>
    <t>A.8.24 Uso de criptografía</t>
  </si>
  <si>
    <t>A.8.25 Ciclo de vida de desarrollo seguro</t>
  </si>
  <si>
    <t>A.8.26 Requisitos de seguridad de la aplicación</t>
  </si>
  <si>
    <t>A.8.27 Arquitectura del sistema seguro y principios de ingeniería</t>
  </si>
  <si>
    <t>A.8.28 Codificación segura</t>
  </si>
  <si>
    <t>A.8.29 Pruebas de seguridad en desarrollo y aceptación</t>
  </si>
  <si>
    <t>A.8.30 Desarrollo subcontratado</t>
  </si>
  <si>
    <t>A.8.31 Separación de los entornos de desarrollo, prueba y producción</t>
  </si>
  <si>
    <t>A.8.32 Gestión de cambios</t>
  </si>
  <si>
    <t>A.8.33 Información de prueba</t>
  </si>
  <si>
    <t>A.8.34 Protección de los sistemas de información durante las pruebas de auditoría</t>
  </si>
  <si>
    <t>DESCRIPCIÓN</t>
  </si>
  <si>
    <t>Baja</t>
  </si>
  <si>
    <r>
      <t xml:space="preserve">Poco probable de que ocurra, </t>
    </r>
    <r>
      <rPr>
        <b/>
        <i/>
        <sz val="11"/>
        <color rgb="FF000000"/>
        <rFont val="Arial Narrow"/>
        <family val="2"/>
      </rPr>
      <t>en circunstancias excepcionales</t>
    </r>
  </si>
  <si>
    <t>0% &lt; P &lt;= 25%</t>
  </si>
  <si>
    <t>Media</t>
  </si>
  <si>
    <t>Ocurre esporádicamente</t>
  </si>
  <si>
    <t>25% &lt; P &lt;= 50%</t>
  </si>
  <si>
    <t>Alta</t>
  </si>
  <si>
    <t>Ocurre de vez en cuando</t>
  </si>
  <si>
    <t>50% &lt; P &lt;= 75%</t>
  </si>
  <si>
    <t>Muy alta</t>
  </si>
  <si>
    <t>Ocurre con frecuencia</t>
  </si>
  <si>
    <t>75% &lt; P &lt; 100%</t>
  </si>
  <si>
    <t>Efecto poco significativo en los productos o servicios o en la confidencialidad, integridad o disponibilidad de los activos de información vinculados que no tendría repercusión externa.</t>
  </si>
  <si>
    <t>Medio</t>
  </si>
  <si>
    <t>Efecto moderado en los productos o servicios o en la confidencialidad, integridad o disponibilidad de los activos de información vinculados que podría tener repercusión externa, pero no mediática.</t>
  </si>
  <si>
    <t>Efecto significativo en los productos o servicios o  en la confidencialidad, integridad o disponibilidad de los activos de información vinculados con repercusión externa y podría tener repercusión mediática.</t>
  </si>
  <si>
    <t>Muy alto</t>
  </si>
  <si>
    <t>Efecto significativo en los productos o servicios o en la confidencialidad, integridad o disponibilidad de los activos de información vinculados con repercusión externa y mediática.</t>
  </si>
  <si>
    <t>NIVEL DEL RIESGO</t>
  </si>
  <si>
    <t>CALIFICACIÓN (C)</t>
  </si>
  <si>
    <t>Riesgo bajo (RB)</t>
  </si>
  <si>
    <t>0 &lt; C &lt; = 24</t>
  </si>
  <si>
    <t>Riesgo medio (RM)</t>
  </si>
  <si>
    <t>24 &lt; C &lt; = 40</t>
  </si>
  <si>
    <t>Riesgo alto (RA)</t>
  </si>
  <si>
    <t>40 &lt; C &lt; = 64</t>
  </si>
  <si>
    <t>Riesgo muy alto (RMA)</t>
  </si>
  <si>
    <t>64 &lt; C &lt; = 100</t>
  </si>
  <si>
    <t>EVALUACIÓN DEL RIESGO</t>
  </si>
  <si>
    <t>Criterio de aceptación</t>
  </si>
  <si>
    <t>ACCIÓN</t>
  </si>
  <si>
    <t>Aceptar pasivamente</t>
  </si>
  <si>
    <t>Consiste en tomar la decisión de no hacer absolutamente nada para enfrentar la amenaza y tampoco el problema.</t>
  </si>
  <si>
    <t>Aceptar activamente</t>
  </si>
  <si>
    <t>Consiste en tomar la decisión de no hacer nada para enfrentar la amenaza, pero sí preparar un plan de acción para enfrentar el problema.</t>
  </si>
  <si>
    <t>Consiste en reducir la probabilidad de ocurrencia y/o el impacto de la amenaza.</t>
  </si>
  <si>
    <t>Transferir</t>
  </si>
  <si>
    <t>Consiste en trasladar la responsabilidad de la gestión de la amenaza a otro y este decidirá cómo lo enfrenta y asumirá las consecuencias en caso la amenaza ocurra.</t>
  </si>
  <si>
    <t>Evitar</t>
  </si>
  <si>
    <t>Consiste en eliminar la amenaza haciendo cero la probabilidad de ocurrencia y/o el impacto.</t>
  </si>
  <si>
    <t>RESPONDER</t>
  </si>
  <si>
    <t>&gt; 3 meses</t>
  </si>
  <si>
    <t>El riesgo podrá comenzar a ser respondido en un plazo mayor a los 3 meses.</t>
  </si>
  <si>
    <t>Entre 2 y 3 meses</t>
  </si>
  <si>
    <t>El riesgo debe comenzar a ser respondido en un plazo entre 2 y 3 meses.</t>
  </si>
  <si>
    <t>Entre 1 y 2 meses</t>
  </si>
  <si>
    <t>El riesgo debe comenzar a ser respondido en un plazo entre 1 y 2 meses.</t>
  </si>
  <si>
    <t>&lt; 1 mes</t>
  </si>
  <si>
    <t>El riesgo debe comenzar a ser respondido en un plazo no mayor a 1 mes.</t>
  </si>
  <si>
    <t>URGENCIA</t>
  </si>
  <si>
    <t>ESTRATEGIA</t>
  </si>
  <si>
    <t>ESTRATEGIA TRATAMIENTO</t>
  </si>
  <si>
    <t>Control a Implementar
(Anexo A)</t>
  </si>
  <si>
    <t>Dueño del riesgo</t>
  </si>
  <si>
    <t>Responsable</t>
  </si>
  <si>
    <t>Riesgo</t>
  </si>
  <si>
    <t>Estrategia</t>
  </si>
  <si>
    <t>Programación</t>
  </si>
  <si>
    <t>Frecuencia de seguimiento</t>
  </si>
  <si>
    <t>RIESGO RESIDUAL ALCANZADO</t>
  </si>
  <si>
    <t xml:space="preserve">Fecha de vigencia: </t>
  </si>
  <si>
    <t>Fecha de Identificación
(DD/MM/AAAA)</t>
  </si>
  <si>
    <t>SEGUIMIENTO</t>
  </si>
  <si>
    <t>Avance de implementación
(%)</t>
  </si>
  <si>
    <t>Fecha de inicio
(DD/MM/AAAA)</t>
  </si>
  <si>
    <t>Fecha de término
(DD/MM/AAAA)</t>
  </si>
  <si>
    <t>Fecha de seguimiento
(DD/MM/AAAA)</t>
  </si>
  <si>
    <t>Fecha de Medición Residual
(DD/MM/AAAA)</t>
  </si>
  <si>
    <t>EVALUACIÓN DEL RIESGO ACTUAL</t>
  </si>
  <si>
    <t>Código: GDI-MAS-FM0xx</t>
  </si>
  <si>
    <t>TRATAMIENTO DE RIESGOS</t>
  </si>
  <si>
    <t>PLAN DE TRATAMIENTO DE RIESGOS DE SEGURIDAD DE LA INFORMACION</t>
  </si>
  <si>
    <t>Código formato: GDI-MAS-FM023</t>
  </si>
  <si>
    <t>CARACTERISTICA</t>
  </si>
  <si>
    <t>Confidencialidad</t>
  </si>
  <si>
    <t>Integridad</t>
  </si>
  <si>
    <t>Disponibilidad</t>
  </si>
  <si>
    <t>C</t>
  </si>
  <si>
    <t>D</t>
  </si>
  <si>
    <t>I</t>
  </si>
  <si>
    <t>Elaborado / Modificado por:</t>
  </si>
  <si>
    <t>Revisado por:</t>
  </si>
  <si>
    <t>&lt;Nombre y puesto de la persona que elabora o actualiza el documento &gt;</t>
  </si>
  <si>
    <t>&lt;Nombre y puesto de la persona que revisa el documento&gt;</t>
  </si>
  <si>
    <t>&lt;Nombre y puesto del/ de la dueño/a del riesgo&gt;</t>
  </si>
  <si>
    <t>Versión del formato: 003</t>
  </si>
  <si>
    <t>Fecha de vigencia del formato:  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</si>
</sst>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2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26241F"/>
      <name val="Calibri"/>
      <family val="2"/>
      <scheme val="minor"/>
    </font>
    <font>
      <sz val="11"/>
      <color rgb="FF26241F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1"/>
      <color rgb="FF00B050"/>
      <name val="Arial Narrow"/>
      <family val="2"/>
    </font>
    <font>
      <b/>
      <sz val="11"/>
      <color rgb="FFFFC000"/>
      <name val="Arial Narrow"/>
      <family val="2"/>
    </font>
    <font>
      <b/>
      <sz val="11"/>
      <color rgb="FFFF9999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"/>
      <family val="2"/>
    </font>
    <font>
      <b/>
      <sz val="12"/>
      <color theme="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i/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rgb="FF808080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AFEE1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FCD4CC"/>
        <bgColor indexed="64"/>
      </patternFill>
    </fill>
    <fill>
      <patternFill patternType="solid">
        <fgColor rgb="FFF9A9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8" borderId="1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22" fillId="0" borderId="0" xfId="0" applyFont="1"/>
    <xf numFmtId="0" fontId="7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9" fontId="18" fillId="0" borderId="1" xfId="2" applyFont="1" applyBorder="1" applyAlignment="1">
      <alignment horizontal="center" vertical="center"/>
    </xf>
    <xf numFmtId="0" fontId="7" fillId="0" borderId="1" xfId="0" applyFont="1" applyBorder="1"/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0" fontId="26" fillId="0" borderId="33" xfId="0" applyFont="1" applyBorder="1" applyAlignment="1">
      <alignment readingOrder="1"/>
    </xf>
    <xf numFmtId="0" fontId="26" fillId="0" borderId="33" xfId="0" applyFont="1" applyBorder="1"/>
    <xf numFmtId="0" fontId="27" fillId="0" borderId="33" xfId="0" applyFont="1" applyBorder="1" applyAlignment="1">
      <alignment readingOrder="1"/>
    </xf>
    <xf numFmtId="0" fontId="27" fillId="0" borderId="33" xfId="0" applyFont="1" applyBorder="1"/>
    <xf numFmtId="0" fontId="28" fillId="15" borderId="34" xfId="0" applyFont="1" applyFill="1" applyBorder="1" applyAlignment="1">
      <alignment horizontal="center" vertical="center"/>
    </xf>
    <xf numFmtId="0" fontId="28" fillId="15" borderId="9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8" fillId="15" borderId="28" xfId="0" applyFont="1" applyFill="1" applyBorder="1" applyAlignment="1">
      <alignment horizontal="center" vertical="center"/>
    </xf>
    <xf numFmtId="0" fontId="29" fillId="0" borderId="35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/>
    </xf>
    <xf numFmtId="0" fontId="28" fillId="16" borderId="24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8" fillId="17" borderId="24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8" fillId="18" borderId="24" xfId="0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28" fillId="19" borderId="24" xfId="0" applyFont="1" applyFill="1" applyBorder="1" applyAlignment="1">
      <alignment horizontal="center" vertical="center"/>
    </xf>
    <xf numFmtId="0" fontId="28" fillId="15" borderId="23" xfId="0" applyFont="1" applyFill="1" applyBorder="1" applyAlignment="1">
      <alignment horizontal="center" vertical="center"/>
    </xf>
    <xf numFmtId="0" fontId="28" fillId="15" borderId="35" xfId="0" applyFont="1" applyFill="1" applyBorder="1" applyAlignment="1">
      <alignment horizontal="center" vertical="center"/>
    </xf>
    <xf numFmtId="0" fontId="28" fillId="20" borderId="34" xfId="0" applyFont="1" applyFill="1" applyBorder="1" applyAlignment="1">
      <alignment horizontal="center" vertical="center" wrapText="1"/>
    </xf>
    <xf numFmtId="0" fontId="28" fillId="20" borderId="9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justify" vertical="center" wrapText="1"/>
    </xf>
    <xf numFmtId="0" fontId="36" fillId="0" borderId="24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9" fontId="1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8" fillId="0" borderId="1" xfId="0" applyFont="1" applyBorder="1"/>
    <xf numFmtId="0" fontId="16" fillId="0" borderId="0" xfId="0" applyFont="1"/>
    <xf numFmtId="0" fontId="9" fillId="0" borderId="0" xfId="0" applyFont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5" fillId="8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justify" vertical="center" wrapText="1"/>
    </xf>
    <xf numFmtId="9" fontId="9" fillId="0" borderId="1" xfId="2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0" xfId="0" applyFont="1"/>
    <xf numFmtId="0" fontId="35" fillId="8" borderId="1" xfId="0" applyFont="1" applyFill="1" applyBorder="1" applyAlignment="1">
      <alignment horizontal="center" vertical="center"/>
    </xf>
    <xf numFmtId="0" fontId="41" fillId="0" borderId="38" xfId="0" applyFont="1" applyBorder="1" applyAlignment="1">
      <alignment vertical="center"/>
    </xf>
    <xf numFmtId="0" fontId="41" fillId="0" borderId="39" xfId="0" applyFont="1" applyBorder="1" applyAlignment="1">
      <alignment vertical="center"/>
    </xf>
    <xf numFmtId="0" fontId="41" fillId="0" borderId="39" xfId="0" applyFont="1" applyBorder="1" applyAlignment="1">
      <alignment horizontal="center" vertical="center"/>
    </xf>
    <xf numFmtId="0" fontId="41" fillId="0" borderId="4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41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42" xfId="0" applyFont="1" applyBorder="1" applyAlignment="1">
      <alignment vertical="center"/>
    </xf>
    <xf numFmtId="0" fontId="41" fillId="0" borderId="43" xfId="0" applyFont="1" applyBorder="1" applyAlignment="1">
      <alignment vertical="center"/>
    </xf>
    <xf numFmtId="0" fontId="41" fillId="0" borderId="44" xfId="0" applyFont="1" applyBorder="1" applyAlignment="1">
      <alignment vertical="center"/>
    </xf>
    <xf numFmtId="0" fontId="41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vertical="center"/>
    </xf>
    <xf numFmtId="0" fontId="0" fillId="0" borderId="1" xfId="0" applyBorder="1"/>
    <xf numFmtId="0" fontId="38" fillId="6" borderId="1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textRotation="90"/>
    </xf>
    <xf numFmtId="0" fontId="6" fillId="2" borderId="3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22" fillId="0" borderId="1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textRotation="90"/>
    </xf>
    <xf numFmtId="0" fontId="6" fillId="5" borderId="13" xfId="0" applyFont="1" applyFill="1" applyBorder="1" applyAlignment="1">
      <alignment horizontal="center" vertical="center" textRotation="90"/>
    </xf>
    <xf numFmtId="0" fontId="6" fillId="5" borderId="14" xfId="0" applyFont="1" applyFill="1" applyBorder="1" applyAlignment="1">
      <alignment horizontal="center" vertical="center" textRotation="90"/>
    </xf>
    <xf numFmtId="0" fontId="6" fillId="5" borderId="15" xfId="0" applyFont="1" applyFill="1" applyBorder="1" applyAlignment="1">
      <alignment horizontal="center" vertical="center" textRotation="90"/>
    </xf>
    <xf numFmtId="0" fontId="17" fillId="12" borderId="12" xfId="0" applyFont="1" applyFill="1" applyBorder="1" applyAlignment="1">
      <alignment horizontal="center" vertical="center"/>
    </xf>
    <xf numFmtId="0" fontId="17" fillId="12" borderId="36" xfId="0" applyFont="1" applyFill="1" applyBorder="1" applyAlignment="1">
      <alignment horizontal="center" vertical="center"/>
    </xf>
    <xf numFmtId="0" fontId="17" fillId="12" borderId="13" xfId="0" applyFont="1" applyFill="1" applyBorder="1" applyAlignment="1">
      <alignment horizontal="center" vertical="center"/>
    </xf>
    <xf numFmtId="0" fontId="17" fillId="12" borderId="14" xfId="0" applyFont="1" applyFill="1" applyBorder="1" applyAlignment="1">
      <alignment horizontal="center" vertical="center"/>
    </xf>
    <xf numFmtId="0" fontId="17" fillId="12" borderId="37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/>
    </xf>
    <xf numFmtId="0" fontId="6" fillId="2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textRotation="89" wrapText="1"/>
    </xf>
    <xf numFmtId="0" fontId="6" fillId="9" borderId="13" xfId="0" applyFont="1" applyFill="1" applyBorder="1" applyAlignment="1">
      <alignment horizontal="center" vertical="center" textRotation="89" wrapText="1"/>
    </xf>
    <xf numFmtId="0" fontId="6" fillId="9" borderId="14" xfId="0" applyFont="1" applyFill="1" applyBorder="1" applyAlignment="1">
      <alignment horizontal="center" vertical="center" textRotation="89" wrapText="1"/>
    </xf>
    <xf numFmtId="0" fontId="6" fillId="9" borderId="15" xfId="0" applyFont="1" applyFill="1" applyBorder="1" applyAlignment="1">
      <alignment horizontal="center" vertical="center" textRotation="89" wrapText="1"/>
    </xf>
    <xf numFmtId="0" fontId="6" fillId="9" borderId="25" xfId="0" applyFont="1" applyFill="1" applyBorder="1" applyAlignment="1">
      <alignment horizontal="center" vertical="center" textRotation="89" wrapText="1"/>
    </xf>
    <xf numFmtId="0" fontId="6" fillId="9" borderId="27" xfId="0" applyFont="1" applyFill="1" applyBorder="1" applyAlignment="1">
      <alignment horizontal="center" vertical="center" textRotation="89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/>
    </xf>
    <xf numFmtId="0" fontId="17" fillId="21" borderId="27" xfId="0" applyFont="1" applyFill="1" applyBorder="1" applyAlignment="1">
      <alignment horizontal="center" vertical="center"/>
    </xf>
    <xf numFmtId="0" fontId="17" fillId="21" borderId="14" xfId="0" applyFont="1" applyFill="1" applyBorder="1" applyAlignment="1">
      <alignment horizontal="center" vertical="center"/>
    </xf>
    <xf numFmtId="0" fontId="17" fillId="21" borderId="1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8" fillId="15" borderId="7" xfId="0" applyFont="1" applyFill="1" applyBorder="1" applyAlignment="1">
      <alignment horizontal="center" vertical="center"/>
    </xf>
    <xf numFmtId="0" fontId="28" fillId="15" borderId="28" xfId="0" applyFont="1" applyFill="1" applyBorder="1" applyAlignment="1">
      <alignment horizontal="center" vertical="center"/>
    </xf>
    <xf numFmtId="0" fontId="28" fillId="15" borderId="8" xfId="0" applyFont="1" applyFill="1" applyBorder="1" applyAlignment="1">
      <alignment horizontal="center" vertical="center"/>
    </xf>
    <xf numFmtId="0" fontId="28" fillId="15" borderId="9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47"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9A999"/>
      <color rgb="FFFCD4CC"/>
      <color rgb="FFFFEBAB"/>
      <color rgb="FFDAFEE1"/>
      <color rgb="FFEAA0B2"/>
      <color rgb="FFCF75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1016455</xdr:colOff>
      <xdr:row>0</xdr:row>
      <xdr:rowOff>0</xdr:rowOff>
    </xdr:from>
    <xdr:to>
      <xdr:col>3</xdr:col>
      <xdr:colOff>161926</xdr:colOff>
      <xdr:row>2</xdr:row>
      <xdr:rowOff>211924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B8AD20-2EEF-411E-BEAE-52813FDE2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455" y="0"/>
          <a:ext cx="2355396" cy="91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263237</xdr:colOff>
      <xdr:row>0</xdr:row>
      <xdr:rowOff>69272</xdr:rowOff>
    </xdr:from>
    <xdr:to>
      <xdr:col>2</xdr:col>
      <xdr:colOff>1235653</xdr:colOff>
      <xdr:row>2</xdr:row>
      <xdr:rowOff>316922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E79CE-C24C-DE42-871A-6191B43AD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237" y="69272"/>
          <a:ext cx="2745798" cy="1023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diaz\Descargas\2020100117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"/>
      <sheetName val="Indicador 001"/>
      <sheetName val="Datos"/>
    </sheetNames>
    <sheetDataSet>
      <sheetData sheetId="0" refreshError="1"/>
      <sheetData sheetId="1" refreshError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ficial de Seguridad Digital" id="{7FE380C4-4D63-46A3-AD3B-AB5029968507}" userId="Oficial de Seguridad Digital" providerId="None"/>
  <person displayName="Oficial de Seguridad y Confianza Digital" id="{BE7404A0-085D-4F9D-B7E3-01C59DD31494}" userId="Oficial de Seguridad y Confianza Digital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5-02-26T20:46:14.85" personId="{BE7404A0-085D-4F9D-B7E3-01C59DD31494}" id="{D2D853D5-D24C-4878-98D8-F3ED57FAD793}">
    <text>Registrar fecha en formato indicado</text>
  </threadedComment>
  <threadedComment ref="B8" dT="2025-02-26T20:46:28.02" personId="{BE7404A0-085D-4F9D-B7E3-01C59DD31494}" id="{41CFCB32-69C2-4377-998E-E4482C9BD761}">
    <text>Registrar nombre del proceso</text>
  </threadedComment>
  <threadedComment ref="C8" dT="2025-02-27T22:01:19.44" personId="{BE7404A0-085D-4F9D-B7E3-01C59DD31494}" id="{247BA932-DDC4-4BBF-82C0-3C535555B971}">
    <text>Código asignado por la UM</text>
  </threadedComment>
  <threadedComment ref="D8" dT="2025-02-26T20:47:25.82" personId="{BE7404A0-085D-4F9D-B7E3-01C59DD31494}" id="{BA933502-9724-4A0F-8A64-E6F6AC63DDC9}">
    <text>Registrar nombre del activo según inventario</text>
  </threadedComment>
  <threadedComment ref="E8" dT="2025-02-26T20:47:40.27" personId="{BE7404A0-085D-4F9D-B7E3-01C59DD31494}" id="{845CE796-6A8F-439E-BE1D-BB24D7E3D455}">
    <text>Registrar amenaza que afecta al activo</text>
  </threadedComment>
  <threadedComment ref="F8" dT="2025-02-26T20:47:51.68" personId="{BE7404A0-085D-4F9D-B7E3-01C59DD31494}" id="{7FA86245-5D98-4369-8BD9-603C152C34FF}">
    <text>Registrar vulnerabilidad</text>
  </threadedComment>
  <threadedComment ref="G8" dT="2025-02-26T20:48:41.87" personId="{BE7404A0-085D-4F9D-B7E3-01C59DD31494}" id="{37AB6AA6-8910-4A25-B0A3-4118B9DCF08C}">
    <text>Registrar el riesgo de acuerdo a la estructura de metalenguaje</text>
  </threadedComment>
  <threadedComment ref="H8" dT="2025-02-26T21:00:17.27" personId="{BE7404A0-085D-4F9D-B7E3-01C59DD31494}" id="{7A65F72F-28BB-420B-AD71-B6C0C11D434D}">
    <text>Registrar el cargo del/la dueño/a del riesgo</text>
  </threadedComment>
  <threadedComment ref="I8" dT="2025-02-26T21:00:31.04" personId="{BE7404A0-085D-4F9D-B7E3-01C59DD31494}" id="{9FBE42EB-FC9D-417B-8732-D5939343C168}">
    <text xml:space="preserve">Escoger la característica de seguridad que se ve afectada:
C: Confidencialidad
I: Integridad
D: Disponibilidad
</text>
  </threadedComment>
  <threadedComment ref="P8" dT="2025-02-26T21:02:41.56" personId="{BE7404A0-085D-4F9D-B7E3-01C59DD31494}" id="{0545545B-F13E-4060-84EF-FA889954C469}">
    <text>Registrar control implementado e indicar el código de la hoja “ControlesA” relacionado.</text>
  </threadedComment>
  <threadedComment ref="W8" dT="2025-02-26T21:04:25.53" personId="{BE7404A0-085D-4F9D-B7E3-01C59DD31494}" id="{427A4BA5-AC9D-4593-BF4D-3CC22F80B12D}">
    <text>Cálculo automático</text>
  </threadedComment>
  <threadedComment ref="X8" dT="2025-02-26T21:08:58.32" personId="{BE7404A0-085D-4F9D-B7E3-01C59DD31494}" id="{91391ABB-AABA-4433-A0DD-988B91A86F7A}">
    <text>Nivel automático</text>
  </threadedComment>
  <threadedComment ref="Y8" dT="2025-02-26T21:09:15.17" personId="{BE7404A0-085D-4F9D-B7E3-01C59DD31494}" id="{63144673-4D76-4B83-8424-6673452B3554}">
    <text>Seleccionar nivel</text>
  </threadedComment>
  <threadedComment ref="Z8" dT="2025-02-26T21:09:24.48" personId="{BE7404A0-085D-4F9D-B7E3-01C59DD31494}" id="{543718A8-8129-40BC-AAEC-3D617CACC241}">
    <text>Valor automático</text>
  </threadedComment>
  <threadedComment ref="J9" dT="2025-02-26T21:00:49.31" personId="{BE7404A0-085D-4F9D-B7E3-01C59DD31494}" id="{8666C98A-FB4B-4C77-BE75-5BF35AA67CFE}">
    <text>Seleccionar valor</text>
  </threadedComment>
  <threadedComment ref="K9" dT="2025-02-26T21:01:09.62" personId="{BE7404A0-085D-4F9D-B7E3-01C59DD31494}" id="{AE10FA5B-B0E8-40DB-B972-DAA01FEA2DF2}">
    <text>Nivel automático que se asigna al seleccionar el valor de impacto</text>
  </threadedComment>
  <threadedComment ref="L9" dT="2025-02-26T21:00:49.31" personId="{BE7404A0-085D-4F9D-B7E3-01C59DD31494}" id="{E716C24F-288D-4ED4-AD8B-37E5AE70196C}">
    <text>Seleccionar valor</text>
  </threadedComment>
  <threadedComment ref="M9" dT="2025-02-26T21:01:09.62" personId="{BE7404A0-085D-4F9D-B7E3-01C59DD31494}" id="{AD225CB6-C63C-4C0D-8623-F07FC59EFAF8}">
    <text>Nivel automático que se asigna al seleccionar el valor de probabilidad</text>
  </threadedComment>
  <threadedComment ref="N9" dT="2025-02-26T21:00:49.31" personId="{BE7404A0-085D-4F9D-B7E3-01C59DD31494}" id="{8DF2B8D1-7779-4B8F-A71D-174F775B996F}">
    <text>Valor automático por la multiplicación de los valores de impacto y probabilidad</text>
  </threadedComment>
  <threadedComment ref="O9" dT="2025-02-26T21:01:09.62" personId="{BE7404A0-085D-4F9D-B7E3-01C59DD31494}" id="{0678D028-9D60-4273-B647-4446A81C5C32}">
    <text>Nivel automático que se asigna según el valor del riesgo</text>
  </threadedComment>
  <threadedComment ref="Q9" dT="2025-02-26T21:00:49.31" personId="{BE7404A0-085D-4F9D-B7E3-01C59DD31494}" id="{028B2423-BFCC-4E20-B918-2A7F8AF23575}">
    <text>Seleccionar valor</text>
  </threadedComment>
  <threadedComment ref="R9" dT="2025-02-26T21:05:11.02" personId="{BE7404A0-085D-4F9D-B7E3-01C59DD31494}" id="{44CFC6CC-0C38-4F46-BEC6-B42240A2126F}">
    <text>Nivel automático que se asigna al seleccionar el valor de impacto</text>
  </threadedComment>
  <threadedComment ref="S9" dT="2025-02-26T21:00:49.31" personId="{BE7404A0-085D-4F9D-B7E3-01C59DD31494}" id="{1A5EE3A4-BC57-4830-9267-9B71CA6A7795}">
    <text>Seleccionar valor</text>
  </threadedComment>
  <threadedComment ref="T9" dT="2025-02-26T21:05:50.69" personId="{BE7404A0-085D-4F9D-B7E3-01C59DD31494}" id="{5B1E1AEC-0FFC-4428-88B5-4CB9C0F187D7}">
    <text>Nivel automático que se asigna al seleccionar el valor de probabilidad</text>
  </threadedComment>
  <threadedComment ref="U9" dT="2025-02-26T21:00:49.31" personId="{BE7404A0-085D-4F9D-B7E3-01C59DD31494}" id="{603A7B36-27AD-40E0-A97E-E2BD7D33B420}">
    <text>Valor automático por la multiplicación de los valores de impacto y probabilidad</text>
  </threadedComment>
  <threadedComment ref="V9" dT="2025-02-26T21:08:19.28" personId="{BE7404A0-085D-4F9D-B7E3-01C59DD31494}" id="{F89CFE51-527A-40C6-823C-827E64EB70CC}">
    <text>Nivel automático que se asigna según el valor del riesgo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2" dT="2022-01-14T17:29:07.12" personId="{7FE380C4-4D63-46A3-AD3B-AB5029968507}" id="{E475E111-7C86-4D62-AFE4-62384433C964}">
    <text>Colocar la denominación del proceso</text>
  </threadedComment>
  <threadedComment ref="B12" dT="2022-01-14T17:24:43.82" personId="{7FE380C4-4D63-46A3-AD3B-AB5029968507}" id="{40B53CA6-B509-E144-90E7-D52CD813B348}">
    <text>Estructura del Código:
R+correlativo+Siglas del Proceso
Ejemplo: R001-GSR
Este código es colocado por el Oficial de Seguridad Digital</text>
  </threadedComment>
  <threadedComment ref="C12" dT="2022-01-14T17:25:11.18" personId="{7FE380C4-4D63-46A3-AD3B-AB5029968507}" id="{237A29CB-D357-2C41-B455-9E621BE0A5FF}">
    <text>Indicar que nos preocupa que pueda afectar la Confidencialidad, Integridad y Disponibilidad.</text>
  </threadedComment>
  <threadedComment ref="L12" dT="2022-01-14T19:58:30.47" personId="{7FE380C4-4D63-46A3-AD3B-AB5029968507}" id="{012D3BA2-B317-8541-9423-95E643052E5A}">
    <text>Seleccionar el controles del Anexo A de ISO/IEC 27001:2013</text>
  </threadedComment>
  <threadedComment ref="AA12" dT="2022-01-14T19:35:26.15" personId="{7FE380C4-4D63-46A3-AD3B-AB5029968507}" id="{05AE9E85-E270-4F6C-A923-30D8DD05F23E}">
    <text>Indicar el % del cumplimiento del control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E2CA-E577-480B-A04C-6CAAC93BE25D}">
  <dimension ref="B2:P6"/>
  <sheetViews>
    <sheetView showGridLines="0" zoomScaleNormal="100" workbookViewId="0">
      <selection activeCell="C5" sqref="C5:P5"/>
    </sheetView>
  </sheetViews>
  <sheetFormatPr baseColWidth="10" defaultColWidth="11.44140625" defaultRowHeight="14.4" x14ac:dyDescent="0.3"/>
  <cols>
    <col min="1" max="1" width="3.109375" customWidth="1"/>
    <col min="2" max="2" width="8.33203125" customWidth="1"/>
    <col min="3" max="16" width="8.44140625" customWidth="1"/>
  </cols>
  <sheetData>
    <row r="2" spans="2:16" ht="29.25" customHeight="1" x14ac:dyDescent="0.3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2:16" ht="102" customHeight="1" x14ac:dyDescent="0.3">
      <c r="B3" s="22">
        <v>1</v>
      </c>
      <c r="C3" s="109" t="s">
        <v>85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2:16" ht="62.1" customHeight="1" x14ac:dyDescent="0.3">
      <c r="B4" s="22">
        <v>2</v>
      </c>
      <c r="C4" s="112" t="s">
        <v>86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</row>
    <row r="5" spans="2:16" ht="45.9" customHeight="1" x14ac:dyDescent="0.3">
      <c r="B5" s="22">
        <v>3</v>
      </c>
      <c r="C5" s="106" t="s">
        <v>1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2:16" ht="72" customHeight="1" x14ac:dyDescent="0.3">
      <c r="B6" s="22">
        <v>4</v>
      </c>
      <c r="C6" s="106" t="s">
        <v>87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</sheetData>
  <mergeCells count="5">
    <mergeCell ref="C6:P6"/>
    <mergeCell ref="B2:P2"/>
    <mergeCell ref="C3:P3"/>
    <mergeCell ref="C4:P4"/>
    <mergeCell ref="C5:P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3"/>
  <sheetViews>
    <sheetView showGridLines="0" showZeros="0" tabSelected="1" topLeftCell="A16" zoomScale="85" zoomScaleNormal="85" zoomScaleSheetLayoutView="120" workbookViewId="0">
      <selection activeCell="A24" sqref="A24"/>
    </sheetView>
  </sheetViews>
  <sheetFormatPr baseColWidth="10" defaultColWidth="9.109375" defaultRowHeight="13.8" x14ac:dyDescent="0.25"/>
  <cols>
    <col min="1" max="1" width="16.33203125" style="73" customWidth="1"/>
    <col min="2" max="2" width="19.33203125" style="73" customWidth="1"/>
    <col min="3" max="3" width="11.109375" style="74" customWidth="1"/>
    <col min="4" max="4" width="22.5546875" style="74" customWidth="1"/>
    <col min="5" max="5" width="20.109375" style="74" bestFit="1" customWidth="1"/>
    <col min="6" max="6" width="21.109375" style="73" bestFit="1" customWidth="1"/>
    <col min="7" max="7" width="34.44140625" style="73" customWidth="1"/>
    <col min="8" max="8" width="15" style="73" customWidth="1"/>
    <col min="9" max="9" width="7.33203125" style="73" customWidth="1"/>
    <col min="10" max="15" width="10.6640625" style="73" customWidth="1"/>
    <col min="16" max="16" width="22.44140625" style="73" customWidth="1"/>
    <col min="17" max="18" width="10.6640625" style="73" customWidth="1"/>
    <col min="19" max="20" width="10.6640625" style="74" customWidth="1"/>
    <col min="21" max="22" width="10.6640625" style="73" customWidth="1"/>
    <col min="23" max="23" width="10" style="73" customWidth="1"/>
    <col min="24" max="24" width="12.109375" style="73" customWidth="1"/>
    <col min="25" max="25" width="10.109375" style="73" bestFit="1" customWidth="1"/>
    <col min="26" max="26" width="10.44140625" style="73" bestFit="1" customWidth="1"/>
    <col min="27" max="16384" width="9.109375" style="73"/>
  </cols>
  <sheetData>
    <row r="1" spans="1:26" s="72" customFormat="1" ht="28.2" customHeight="1" x14ac:dyDescent="0.3">
      <c r="A1" s="113"/>
      <c r="B1" s="114"/>
      <c r="C1" s="114"/>
      <c r="D1" s="115"/>
      <c r="E1" s="122" t="s">
        <v>5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s="72" customFormat="1" ht="28.2" customHeight="1" x14ac:dyDescent="0.3">
      <c r="A2" s="116"/>
      <c r="B2" s="117"/>
      <c r="C2" s="117"/>
      <c r="D2" s="118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s="72" customFormat="1" ht="28.2" customHeight="1" x14ac:dyDescent="0.3">
      <c r="A3" s="119"/>
      <c r="B3" s="120"/>
      <c r="C3" s="120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ht="30" customHeight="1" x14ac:dyDescent="0.25">
      <c r="C4" s="73"/>
      <c r="Q4" s="74"/>
      <c r="R4" s="74"/>
      <c r="S4" s="73"/>
      <c r="T4" s="73"/>
    </row>
    <row r="5" spans="1:26" x14ac:dyDescent="0.25">
      <c r="C5" s="73"/>
      <c r="D5" s="75"/>
      <c r="Q5" s="74"/>
      <c r="R5" s="74"/>
      <c r="S5" s="73"/>
      <c r="T5" s="73"/>
    </row>
    <row r="6" spans="1:26" ht="20.100000000000001" customHeight="1" x14ac:dyDescent="0.25">
      <c r="A6" s="125" t="s">
        <v>10</v>
      </c>
      <c r="B6" s="125"/>
      <c r="C6" s="125"/>
      <c r="D6" s="125"/>
      <c r="E6" s="125"/>
      <c r="F6" s="125"/>
      <c r="G6" s="125"/>
      <c r="H6" s="125"/>
      <c r="I6" s="125"/>
      <c r="J6" s="127" t="s">
        <v>11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05"/>
      <c r="X6" s="126" t="s">
        <v>220</v>
      </c>
      <c r="Y6" s="126"/>
      <c r="Z6" s="126"/>
    </row>
    <row r="7" spans="1:26" ht="28.2" customHeight="1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 t="s">
        <v>89</v>
      </c>
      <c r="K7" s="125"/>
      <c r="L7" s="125"/>
      <c r="M7" s="125"/>
      <c r="N7" s="125"/>
      <c r="O7" s="125"/>
      <c r="P7" s="125" t="s">
        <v>95</v>
      </c>
      <c r="Q7" s="125"/>
      <c r="R7" s="125"/>
      <c r="S7" s="125"/>
      <c r="T7" s="125"/>
      <c r="U7" s="125"/>
      <c r="V7" s="125"/>
      <c r="W7" s="104"/>
      <c r="X7" s="126"/>
      <c r="Y7" s="126"/>
      <c r="Z7" s="126"/>
    </row>
    <row r="8" spans="1:26" ht="23.4" customHeight="1" x14ac:dyDescent="0.25">
      <c r="A8" s="128" t="s">
        <v>253</v>
      </c>
      <c r="B8" s="128" t="s">
        <v>13</v>
      </c>
      <c r="C8" s="128" t="s">
        <v>14</v>
      </c>
      <c r="D8" s="128" t="s">
        <v>16</v>
      </c>
      <c r="E8" s="128" t="s">
        <v>17</v>
      </c>
      <c r="F8" s="128" t="s">
        <v>18</v>
      </c>
      <c r="G8" s="128" t="s">
        <v>15</v>
      </c>
      <c r="H8" s="128" t="s">
        <v>19</v>
      </c>
      <c r="I8" s="128" t="s">
        <v>93</v>
      </c>
      <c r="J8" s="124" t="s">
        <v>20</v>
      </c>
      <c r="K8" s="124"/>
      <c r="L8" s="124" t="s">
        <v>83</v>
      </c>
      <c r="M8" s="124"/>
      <c r="N8" s="124" t="s">
        <v>94</v>
      </c>
      <c r="O8" s="124"/>
      <c r="P8" s="124" t="s">
        <v>90</v>
      </c>
      <c r="Q8" s="124" t="s">
        <v>20</v>
      </c>
      <c r="R8" s="124"/>
      <c r="S8" s="124" t="s">
        <v>83</v>
      </c>
      <c r="T8" s="124"/>
      <c r="U8" s="124" t="s">
        <v>94</v>
      </c>
      <c r="V8" s="124"/>
      <c r="W8" s="124" t="s">
        <v>88</v>
      </c>
      <c r="X8" s="123" t="s">
        <v>221</v>
      </c>
      <c r="Y8" s="123" t="s">
        <v>96</v>
      </c>
      <c r="Z8" s="123" t="s">
        <v>97</v>
      </c>
    </row>
    <row r="9" spans="1:26" s="77" customFormat="1" ht="36" customHeight="1" x14ac:dyDescent="0.3">
      <c r="A9" s="128"/>
      <c r="B9" s="128"/>
      <c r="C9" s="129"/>
      <c r="D9" s="128"/>
      <c r="E9" s="128"/>
      <c r="F9" s="129"/>
      <c r="G9" s="128"/>
      <c r="H9" s="128"/>
      <c r="I9" s="128"/>
      <c r="J9" s="76" t="s">
        <v>91</v>
      </c>
      <c r="K9" s="76" t="s">
        <v>92</v>
      </c>
      <c r="L9" s="76" t="s">
        <v>91</v>
      </c>
      <c r="M9" s="76" t="s">
        <v>92</v>
      </c>
      <c r="N9" s="76" t="s">
        <v>91</v>
      </c>
      <c r="O9" s="76" t="s">
        <v>92</v>
      </c>
      <c r="P9" s="124"/>
      <c r="Q9" s="76" t="s">
        <v>91</v>
      </c>
      <c r="R9" s="76" t="s">
        <v>92</v>
      </c>
      <c r="S9" s="76" t="s">
        <v>91</v>
      </c>
      <c r="T9" s="90" t="s">
        <v>92</v>
      </c>
      <c r="U9" s="76" t="s">
        <v>91</v>
      </c>
      <c r="V9" s="76" t="s">
        <v>92</v>
      </c>
      <c r="W9" s="124"/>
      <c r="X9" s="123"/>
      <c r="Y9" s="123"/>
      <c r="Z9" s="123"/>
    </row>
    <row r="10" spans="1:26" s="78" customFormat="1" ht="105.75" customHeight="1" x14ac:dyDescent="0.3">
      <c r="A10" s="79"/>
      <c r="B10" s="80"/>
      <c r="C10" s="80"/>
      <c r="D10" s="80"/>
      <c r="E10" s="80"/>
      <c r="F10" s="80"/>
      <c r="G10" s="86"/>
      <c r="H10" s="80"/>
      <c r="I10" s="80"/>
      <c r="J10" s="80"/>
      <c r="K10" s="81" t="str">
        <f t="shared" ref="K10:K14" si="0">IF(J10=4,"BAJO",IF(J10=6,"MEDIO",IF(J10=8,"ALTO",IF(J10=10,"MUY ALTO",""))))</f>
        <v/>
      </c>
      <c r="L10" s="80"/>
      <c r="M10" s="81" t="str">
        <f t="shared" ref="M10:M14" si="1">IF(L10=4,"BAJA",IF(L10=6,"MEDIA",IF(L10=8,"ALTA",IF(L10=10,"MUY ALTA",""))))</f>
        <v/>
      </c>
      <c r="N10" s="80">
        <f t="shared" ref="N10:N14" si="2">+J10*L10</f>
        <v>0</v>
      </c>
      <c r="O10" s="82" t="str">
        <f t="shared" ref="O10:O14" si="3">IF(N10=0,"",IF(N10&lt;=24,"BAJO",IF(N10&lt;=40,"MEDIO",IF(N10&lt;=64,"ALTO",IF(N10&lt;=100,"MUY ALTO","")))))</f>
        <v/>
      </c>
      <c r="P10" s="103"/>
      <c r="Q10" s="80"/>
      <c r="R10" s="80" t="str">
        <f t="shared" ref="R10:R11" si="4">IF(Q10=4,"BAJO",IF(Q10=6,"MEDIO",IF(Q10=8,"ALTO",IF(Q10=10,"MUY ALTO",""))))</f>
        <v/>
      </c>
      <c r="S10" s="80"/>
      <c r="T10" s="80" t="str">
        <f t="shared" ref="T10" si="5">IF(S10=4,"BAJA",IF(S10=6,"MEDIA",IF(S10=8,"ALTA",IF(S10=10,"MUY ALTA",""))))</f>
        <v/>
      </c>
      <c r="U10" s="80">
        <f t="shared" ref="U10" si="6">+Q10*S10</f>
        <v>0</v>
      </c>
      <c r="V10" s="85" t="str">
        <f t="shared" ref="V10:V12" si="7">IF(U10=0,"",IF(U10&lt;=24,"BAJO",IF(U10&lt;=40,"MEDIO",IF(U10&lt;=64,"ALTO",IF(U10&lt;=100,"MUY ALTO","")))))</f>
        <v/>
      </c>
      <c r="W10" s="84">
        <f>IFERROR(IF(((N10-U10)/(N10-24))&gt;1,1,((N10-U10)/(N10-24))),"")</f>
        <v>0</v>
      </c>
      <c r="X10" s="80"/>
      <c r="Y10" s="81"/>
      <c r="Z10" s="80" t="str">
        <f>IF(OR(U10=0,Y10=0),"",IF(AND(U10&gt;40,Y10="Alta"),"Si",IF(AND(U10&gt;40,Y10="Muy alta"),"Si","No")))</f>
        <v/>
      </c>
    </row>
    <row r="11" spans="1:26" s="78" customFormat="1" ht="105.75" customHeight="1" x14ac:dyDescent="0.3">
      <c r="A11" s="79"/>
      <c r="B11" s="80"/>
      <c r="C11" s="80"/>
      <c r="D11" s="80"/>
      <c r="E11" s="80"/>
      <c r="F11" s="80"/>
      <c r="G11" s="86"/>
      <c r="H11" s="80"/>
      <c r="I11" s="80"/>
      <c r="J11" s="80"/>
      <c r="K11" s="81"/>
      <c r="L11" s="80"/>
      <c r="M11" s="81"/>
      <c r="N11" s="80"/>
      <c r="O11" s="82"/>
      <c r="P11" s="103"/>
      <c r="Q11" s="80"/>
      <c r="R11" s="80" t="str">
        <f t="shared" si="4"/>
        <v/>
      </c>
      <c r="S11" s="80"/>
      <c r="T11" s="80"/>
      <c r="U11" s="80"/>
      <c r="V11" s="85"/>
      <c r="W11" s="84"/>
      <c r="X11" s="80"/>
      <c r="Y11" s="81"/>
      <c r="Z11" s="80"/>
    </row>
    <row r="12" spans="1:26" s="89" customFormat="1" ht="105.75" customHeight="1" x14ac:dyDescent="0.3">
      <c r="A12" s="79"/>
      <c r="B12" s="80"/>
      <c r="C12" s="80"/>
      <c r="D12" s="80"/>
      <c r="E12" s="87"/>
      <c r="F12" s="83"/>
      <c r="G12" s="83"/>
      <c r="H12" s="83"/>
      <c r="I12" s="80"/>
      <c r="J12" s="80"/>
      <c r="K12" s="81" t="str">
        <f t="shared" si="0"/>
        <v/>
      </c>
      <c r="L12" s="80"/>
      <c r="M12" s="81" t="str">
        <f t="shared" si="1"/>
        <v/>
      </c>
      <c r="N12" s="80">
        <f t="shared" si="2"/>
        <v>0</v>
      </c>
      <c r="O12" s="82" t="str">
        <f t="shared" si="3"/>
        <v/>
      </c>
      <c r="P12" s="103"/>
      <c r="Q12" s="80"/>
      <c r="R12" s="80" t="str">
        <f t="shared" ref="R12" si="8">IF(Q12=4,"BAJO",IF(Q12=6,"MEDIO",IF(Q12=8,"ALTO",IF(Q12=10,"MUY ALTO",""))))</f>
        <v/>
      </c>
      <c r="S12" s="80"/>
      <c r="T12" s="80" t="str">
        <f t="shared" ref="T12" si="9">IF(S12=4,"BAJA",IF(S12=6,"MEDIA",IF(S12=8,"ALTA",IF(S12=10,"MUY ALTA",""))))</f>
        <v/>
      </c>
      <c r="U12" s="80">
        <f t="shared" ref="U12" si="10">+Q12*S12</f>
        <v>0</v>
      </c>
      <c r="V12" s="85" t="str">
        <f t="shared" si="7"/>
        <v/>
      </c>
      <c r="W12" s="84">
        <f>IFERROR(IF(((N12-U12)/(N12-24))&gt;1,1,((N12-U12)/(N12-24))),"")</f>
        <v>0</v>
      </c>
      <c r="X12" s="80" t="str">
        <f t="shared" ref="X12" si="11">IF(U12=0,"",IF(V12="BAJO","Aceptable",IF(V12="MEDIO","No Aceptable",IF(V12="ALTO","No Aceptable",IF(V12="MUY ALTO","No Aceptable")))))</f>
        <v/>
      </c>
      <c r="Y12" s="81"/>
      <c r="Z12" s="80" t="str">
        <f>IF(OR(U12=0,Y12=0),"",IF(AND(U12&gt;40,Y12="Alta"),"Si",IF(AND(U12&gt;40,Y12="Muy alta"),"Si","No")))</f>
        <v/>
      </c>
    </row>
    <row r="13" spans="1:26" ht="105.75" customHeight="1" x14ac:dyDescent="0.3">
      <c r="A13" s="79"/>
      <c r="B13" s="80"/>
      <c r="C13" s="80"/>
      <c r="D13" s="80"/>
      <c r="E13" s="88"/>
      <c r="F13" s="83"/>
      <c r="G13" s="83"/>
      <c r="H13" s="83"/>
      <c r="I13" s="80"/>
      <c r="J13" s="80"/>
      <c r="K13" s="81" t="str">
        <f t="shared" si="0"/>
        <v/>
      </c>
      <c r="L13" s="80"/>
      <c r="M13" s="81" t="str">
        <f t="shared" si="1"/>
        <v/>
      </c>
      <c r="N13" s="80">
        <f t="shared" si="2"/>
        <v>0</v>
      </c>
      <c r="O13" s="82" t="str">
        <f t="shared" si="3"/>
        <v/>
      </c>
      <c r="P13" s="103"/>
      <c r="Q13" s="80"/>
      <c r="R13" s="80" t="str">
        <f t="shared" ref="R13:R14" si="12">IF(Q13=4,"BAJO",IF(Q13=6,"MEDIO",IF(Q13=8,"ALTO",IF(Q13=10,"MUY ALTO",""))))</f>
        <v/>
      </c>
      <c r="S13" s="80"/>
      <c r="T13" s="80" t="str">
        <f t="shared" ref="T13:T14" si="13">IF(S13=4,"BAJA",IF(S13=6,"MEDIA",IF(S13=8,"ALTA",IF(S13=10,"MUY ALTA",""))))</f>
        <v/>
      </c>
      <c r="U13" s="80">
        <f t="shared" ref="U13:U14" si="14">+Q13*S13</f>
        <v>0</v>
      </c>
      <c r="V13" s="85" t="str">
        <f t="shared" ref="V13:V14" si="15">IF(U13=0,"",IF(U13&lt;=24,"BAJO",IF(U13&lt;=40,"MEDIO",IF(U13&lt;=64,"ALTO",IF(U13&lt;=100,"MUY ALTO","")))))</f>
        <v/>
      </c>
      <c r="W13" s="84">
        <f>IFERROR(IF(((N13-U13)/(N13-24))&gt;1,1,((N13-U13)/(N13-24))),"")</f>
        <v>0</v>
      </c>
      <c r="X13" s="80" t="str">
        <f t="shared" ref="X13:X14" si="16">IF(U13=0,"",IF(V13="BAJO","Aceptable",IF(V13="MEDIO","No Aceptable",IF(V13="ALTO","No Aceptable",IF(V13="MUY ALTO","No Aceptable")))))</f>
        <v/>
      </c>
      <c r="Y13" s="81"/>
      <c r="Z13" s="80" t="str">
        <f t="shared" ref="Z13:Z14" si="17">IF(OR(U13=0,Y13=0),"",IF(AND(U13&gt;40,Y13="Alta"),"Si",IF(AND(U13&gt;40,Y13="Muy alta"),"Si","No")))</f>
        <v/>
      </c>
    </row>
    <row r="14" spans="1:26" ht="105.75" customHeight="1" x14ac:dyDescent="0.3">
      <c r="A14" s="79"/>
      <c r="B14" s="80"/>
      <c r="C14" s="80"/>
      <c r="D14" s="80"/>
      <c r="E14" s="87"/>
      <c r="F14" s="83"/>
      <c r="G14" s="83"/>
      <c r="H14" s="83"/>
      <c r="I14" s="80"/>
      <c r="J14" s="80"/>
      <c r="K14" s="81" t="str">
        <f t="shared" si="0"/>
        <v/>
      </c>
      <c r="L14" s="80"/>
      <c r="M14" s="81" t="str">
        <f t="shared" si="1"/>
        <v/>
      </c>
      <c r="N14" s="80">
        <f t="shared" si="2"/>
        <v>0</v>
      </c>
      <c r="O14" s="82" t="str">
        <f t="shared" si="3"/>
        <v/>
      </c>
      <c r="P14" s="103"/>
      <c r="Q14" s="80"/>
      <c r="R14" s="80" t="str">
        <f t="shared" si="12"/>
        <v/>
      </c>
      <c r="S14" s="80"/>
      <c r="T14" s="80" t="str">
        <f t="shared" si="13"/>
        <v/>
      </c>
      <c r="U14" s="80">
        <f t="shared" si="14"/>
        <v>0</v>
      </c>
      <c r="V14" s="85" t="str">
        <f t="shared" si="15"/>
        <v/>
      </c>
      <c r="W14" s="84">
        <f>IFERROR(IF(((N14-U14)/(N14-24))&gt;1,1,((N14-U14)/(N14-24))),"")</f>
        <v>0</v>
      </c>
      <c r="X14" s="80" t="str">
        <f t="shared" si="16"/>
        <v/>
      </c>
      <c r="Y14" s="81"/>
      <c r="Z14" s="80" t="str">
        <f t="shared" si="17"/>
        <v/>
      </c>
    </row>
    <row r="17" spans="1:26" ht="22.5" customHeight="1" x14ac:dyDescent="0.25">
      <c r="D17" s="130" t="s">
        <v>272</v>
      </c>
      <c r="E17" s="130"/>
      <c r="F17" s="130"/>
      <c r="G17" s="130" t="s">
        <v>273</v>
      </c>
      <c r="H17" s="130"/>
      <c r="I17" s="130"/>
      <c r="J17" s="130"/>
      <c r="K17" s="130" t="s">
        <v>9</v>
      </c>
      <c r="L17" s="130"/>
      <c r="M17" s="130"/>
      <c r="N17" s="130"/>
      <c r="O17" s="130"/>
      <c r="P17" s="130"/>
    </row>
    <row r="18" spans="1:26" ht="56.25" customHeight="1" x14ac:dyDescent="0.25">
      <c r="D18" s="131" t="s">
        <v>274</v>
      </c>
      <c r="E18" s="132"/>
      <c r="F18" s="133"/>
      <c r="G18" s="131" t="s">
        <v>275</v>
      </c>
      <c r="H18" s="132"/>
      <c r="I18" s="132"/>
      <c r="J18" s="133"/>
      <c r="K18" s="134" t="s">
        <v>276</v>
      </c>
      <c r="L18" s="134"/>
      <c r="M18" s="134"/>
      <c r="N18" s="134"/>
      <c r="O18" s="134"/>
      <c r="P18" s="134"/>
    </row>
    <row r="19" spans="1:26" ht="18" customHeight="1" x14ac:dyDescent="0.25"/>
    <row r="21" spans="1:26" s="95" customFormat="1" ht="19.95" customHeight="1" x14ac:dyDescent="0.3">
      <c r="A21" s="91" t="s">
        <v>264</v>
      </c>
      <c r="B21" s="92"/>
      <c r="C21" s="93"/>
      <c r="D21" s="93"/>
      <c r="E21" s="93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/>
      <c r="T21" s="93"/>
      <c r="U21" s="92"/>
      <c r="V21" s="92"/>
      <c r="W21" s="92"/>
      <c r="X21" s="92"/>
      <c r="Y21" s="92"/>
      <c r="Z21" s="94"/>
    </row>
    <row r="22" spans="1:26" s="95" customFormat="1" ht="19.95" customHeight="1" x14ac:dyDescent="0.3">
      <c r="A22" s="96" t="s">
        <v>277</v>
      </c>
      <c r="C22" s="97"/>
      <c r="D22" s="97"/>
      <c r="E22" s="97"/>
      <c r="S22" s="97"/>
      <c r="T22" s="97"/>
      <c r="Z22" s="98"/>
    </row>
    <row r="23" spans="1:26" s="95" customFormat="1" ht="19.95" customHeight="1" x14ac:dyDescent="0.3">
      <c r="A23" s="99" t="s">
        <v>278</v>
      </c>
      <c r="B23" s="100"/>
      <c r="C23" s="101"/>
      <c r="D23" s="101"/>
      <c r="E23" s="101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  <c r="T23" s="101"/>
      <c r="U23" s="100"/>
      <c r="V23" s="100"/>
      <c r="W23" s="100"/>
      <c r="X23" s="100"/>
      <c r="Y23" s="100"/>
      <c r="Z23" s="102"/>
    </row>
  </sheetData>
  <mergeCells count="33">
    <mergeCell ref="D17:F17"/>
    <mergeCell ref="G17:J17"/>
    <mergeCell ref="K17:P17"/>
    <mergeCell ref="D18:F18"/>
    <mergeCell ref="G18:J18"/>
    <mergeCell ref="K18:P18"/>
    <mergeCell ref="P8:P9"/>
    <mergeCell ref="A6:I7"/>
    <mergeCell ref="A8:A9"/>
    <mergeCell ref="C8:C9"/>
    <mergeCell ref="B8:B9"/>
    <mergeCell ref="E8:E9"/>
    <mergeCell ref="D8:D9"/>
    <mergeCell ref="G8:G9"/>
    <mergeCell ref="H8:H9"/>
    <mergeCell ref="F8:F9"/>
    <mergeCell ref="I8:I9"/>
    <mergeCell ref="A1:D3"/>
    <mergeCell ref="E1:Z3"/>
    <mergeCell ref="Z8:Z9"/>
    <mergeCell ref="W8:W9"/>
    <mergeCell ref="P7:V7"/>
    <mergeCell ref="Y8:Y9"/>
    <mergeCell ref="N8:O8"/>
    <mergeCell ref="X8:X9"/>
    <mergeCell ref="X6:Z7"/>
    <mergeCell ref="J6:V6"/>
    <mergeCell ref="J7:O7"/>
    <mergeCell ref="J8:K8"/>
    <mergeCell ref="L8:M8"/>
    <mergeCell ref="Q8:R8"/>
    <mergeCell ref="S8:T8"/>
    <mergeCell ref="U8:V8"/>
  </mergeCells>
  <phoneticPr fontId="11" type="noConversion"/>
  <conditionalFormatting sqref="D18:K18">
    <cfRule type="expression" dxfId="46" priority="15">
      <formula>$H$83=1</formula>
    </cfRule>
  </conditionalFormatting>
  <conditionalFormatting sqref="O10:O14">
    <cfRule type="containsBlanks" dxfId="45" priority="9" stopIfTrue="1">
      <formula>LEN(TRIM(O10))=0</formula>
    </cfRule>
  </conditionalFormatting>
  <conditionalFormatting sqref="O10:O14">
    <cfRule type="cellIs" dxfId="44" priority="22" stopIfTrue="1" operator="equal">
      <formula>"Muy Alto"</formula>
    </cfRule>
    <cfRule type="cellIs" dxfId="43" priority="23" stopIfTrue="1" operator="equal">
      <formula>"Alto"</formula>
    </cfRule>
    <cfRule type="cellIs" dxfId="42" priority="24" stopIfTrue="1" operator="equal">
      <formula>"Medio"</formula>
    </cfRule>
    <cfRule type="cellIs" dxfId="41" priority="25" stopIfTrue="1" operator="equal">
      <formula>"Bajo"</formula>
    </cfRule>
  </conditionalFormatting>
  <conditionalFormatting sqref="R10:R14">
    <cfRule type="cellIs" dxfId="40" priority="13" operator="between">
      <formula>0</formula>
      <formula>24</formula>
    </cfRule>
  </conditionalFormatting>
  <conditionalFormatting sqref="V10:W14">
    <cfRule type="cellIs" dxfId="39" priority="16" operator="equal">
      <formula>"MUY ALTO"</formula>
    </cfRule>
    <cfRule type="containsBlanks" dxfId="38" priority="17" stopIfTrue="1">
      <formula>LEN(TRIM(V10))=0</formula>
    </cfRule>
    <cfRule type="cellIs" dxfId="37" priority="18" stopIfTrue="1" operator="equal">
      <formula>"Alto"</formula>
    </cfRule>
    <cfRule type="cellIs" dxfId="36" priority="19" stopIfTrue="1" operator="equal">
      <formula>"Medio"</formula>
    </cfRule>
    <cfRule type="cellIs" dxfId="35" priority="20" stopIfTrue="1" operator="equal">
      <formula>"Bajo"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3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349D6-2FF3-461D-BB31-21F8376B48BE}">
          <x14:formula1>
            <xm:f>Anexos!$B$4:$B$7</xm:f>
          </x14:formula1>
          <xm:sqref>S10:S14 L10:L14</xm:sqref>
        </x14:dataValidation>
        <x14:dataValidation type="list" allowBlank="1" showInputMessage="1" showErrorMessage="1" xr:uid="{86F39678-8E86-4FDB-8FB9-82AAF489CEC8}">
          <x14:formula1>
            <xm:f>Anexos!$G$4:$G$7</xm:f>
          </x14:formula1>
          <xm:sqref>Q10:Q14 J10:J14</xm:sqref>
        </x14:dataValidation>
        <x14:dataValidation type="list" allowBlank="1" showInputMessage="1" showErrorMessage="1" xr:uid="{D0D1DDEA-02C3-4399-987D-1D3C1C4439F3}">
          <x14:formula1>
            <xm:f>Anexos!$F$12:$F$15</xm:f>
          </x14:formula1>
          <xm:sqref>Y10:Y14</xm:sqref>
        </x14:dataValidation>
        <x14:dataValidation type="list" allowBlank="1" showInputMessage="1" showErrorMessage="1" xr:uid="{50A46AAF-87E8-4EC1-AA07-DCC0862467CF}">
          <x14:formula1>
            <xm:f>Anexos!$C$19:$C$21</xm:f>
          </x14:formula1>
          <xm:sqref>I10:I14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4"/>
  <sheetViews>
    <sheetView showGridLines="0" zoomScale="70" zoomScaleNormal="70" workbookViewId="0">
      <selection activeCell="H24" sqref="H24"/>
    </sheetView>
  </sheetViews>
  <sheetFormatPr baseColWidth="10" defaultColWidth="11.44140625" defaultRowHeight="13.8" x14ac:dyDescent="0.25"/>
  <cols>
    <col min="1" max="1" width="13.44140625" style="2" customWidth="1"/>
    <col min="2" max="2" width="22.6640625" style="2" customWidth="1"/>
    <col min="3" max="3" width="13.44140625" style="2" customWidth="1"/>
    <col min="4" max="4" width="30.6640625" style="2" customWidth="1"/>
    <col min="5" max="7" width="34.33203125" style="2" customWidth="1"/>
    <col min="8" max="8" width="26" style="2" customWidth="1"/>
    <col min="9" max="9" width="8.6640625" style="24" customWidth="1"/>
    <col min="10" max="10" width="33.44140625" style="24" hidden="1" customWidth="1"/>
    <col min="11" max="11" width="7.44140625" style="24" customWidth="1"/>
    <col min="12" max="12" width="6.109375" style="24" hidden="1" customWidth="1"/>
    <col min="13" max="13" width="12.33203125" style="2" hidden="1" customWidth="1"/>
    <col min="14" max="14" width="13.44140625" style="2" customWidth="1"/>
    <col min="15" max="15" width="17.44140625" style="2" customWidth="1"/>
    <col min="16" max="16" width="58" style="2" customWidth="1"/>
    <col min="17" max="17" width="22.44140625" style="2" customWidth="1"/>
    <col min="18" max="18" width="14.109375" style="2" customWidth="1"/>
    <col min="19" max="19" width="14.44140625" style="2" customWidth="1"/>
    <col min="20" max="21" width="11.44140625" style="2"/>
    <col min="22" max="22" width="13.33203125" style="2" customWidth="1"/>
    <col min="23" max="16384" width="11.44140625" style="2"/>
  </cols>
  <sheetData>
    <row r="2" spans="1:37" ht="24.6" x14ac:dyDescent="0.4">
      <c r="A2" s="149" t="s">
        <v>25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14.4" thickBot="1" x14ac:dyDescent="0.3"/>
    <row r="4" spans="1:37" x14ac:dyDescent="0.25">
      <c r="A4" s="154" t="s">
        <v>26</v>
      </c>
      <c r="B4" s="155"/>
      <c r="C4" s="155"/>
      <c r="D4" s="155"/>
      <c r="E4" s="155"/>
      <c r="F4" s="155"/>
      <c r="G4" s="155"/>
      <c r="H4" s="156"/>
      <c r="I4" s="150" t="s">
        <v>27</v>
      </c>
      <c r="J4" s="160"/>
      <c r="K4" s="160"/>
      <c r="L4" s="160"/>
      <c r="M4" s="160"/>
      <c r="N4" s="161"/>
      <c r="O4" s="150" t="s">
        <v>28</v>
      </c>
      <c r="P4" s="140" t="s">
        <v>29</v>
      </c>
      <c r="Q4" s="140"/>
      <c r="R4" s="140"/>
      <c r="S4" s="140"/>
      <c r="T4" s="140"/>
      <c r="U4" s="140"/>
      <c r="V4" s="141"/>
    </row>
    <row r="5" spans="1:37" ht="24.75" customHeight="1" thickBot="1" x14ac:dyDescent="0.3">
      <c r="A5" s="157"/>
      <c r="B5" s="158"/>
      <c r="C5" s="158"/>
      <c r="D5" s="158"/>
      <c r="E5" s="158"/>
      <c r="F5" s="158"/>
      <c r="G5" s="158"/>
      <c r="H5" s="159"/>
      <c r="I5" s="151"/>
      <c r="J5" s="162"/>
      <c r="K5" s="162"/>
      <c r="L5" s="162"/>
      <c r="M5" s="162"/>
      <c r="N5" s="163"/>
      <c r="O5" s="151"/>
      <c r="P5" s="142"/>
      <c r="Q5" s="142"/>
      <c r="R5" s="142"/>
      <c r="S5" s="142"/>
      <c r="T5" s="142"/>
      <c r="U5" s="142"/>
      <c r="V5" s="143"/>
    </row>
    <row r="6" spans="1:37" ht="30" customHeight="1" x14ac:dyDescent="0.25">
      <c r="A6" s="137" t="s">
        <v>12</v>
      </c>
      <c r="B6" s="135" t="s">
        <v>30</v>
      </c>
      <c r="C6" s="137" t="s">
        <v>31</v>
      </c>
      <c r="D6" s="135" t="s">
        <v>32</v>
      </c>
      <c r="E6" s="144" t="s">
        <v>33</v>
      </c>
      <c r="F6" s="135" t="s">
        <v>34</v>
      </c>
      <c r="G6" s="135" t="s">
        <v>35</v>
      </c>
      <c r="H6" s="137" t="s">
        <v>36</v>
      </c>
      <c r="I6" s="145" t="s">
        <v>21</v>
      </c>
      <c r="J6" s="146"/>
      <c r="K6" s="145" t="s">
        <v>37</v>
      </c>
      <c r="L6" s="146"/>
      <c r="M6" s="152" t="s">
        <v>38</v>
      </c>
      <c r="N6" s="137" t="s">
        <v>39</v>
      </c>
      <c r="O6" s="139" t="s">
        <v>40</v>
      </c>
      <c r="P6" s="144" t="s">
        <v>41</v>
      </c>
      <c r="Q6" s="144" t="s">
        <v>42</v>
      </c>
      <c r="R6" s="144" t="s">
        <v>43</v>
      </c>
      <c r="S6" s="144" t="s">
        <v>44</v>
      </c>
      <c r="T6" s="137" t="s">
        <v>45</v>
      </c>
      <c r="U6" s="137"/>
      <c r="V6" s="135" t="s">
        <v>46</v>
      </c>
    </row>
    <row r="7" spans="1:37" ht="51.6" customHeight="1" x14ac:dyDescent="0.25">
      <c r="A7" s="138"/>
      <c r="B7" s="137"/>
      <c r="C7" s="138"/>
      <c r="D7" s="136"/>
      <c r="E7" s="136"/>
      <c r="F7" s="135"/>
      <c r="G7" s="135"/>
      <c r="H7" s="138"/>
      <c r="I7" s="147"/>
      <c r="J7" s="148"/>
      <c r="K7" s="147"/>
      <c r="L7" s="148"/>
      <c r="M7" s="153"/>
      <c r="N7" s="138"/>
      <c r="O7" s="137"/>
      <c r="P7" s="136"/>
      <c r="Q7" s="136"/>
      <c r="R7" s="136"/>
      <c r="S7" s="136"/>
      <c r="T7" s="25" t="s">
        <v>47</v>
      </c>
      <c r="U7" s="25" t="s">
        <v>48</v>
      </c>
      <c r="V7" s="137"/>
    </row>
    <row r="8" spans="1:37" ht="20.100000000000001" customHeight="1" x14ac:dyDescent="0.25">
      <c r="A8" s="26"/>
      <c r="B8" s="17"/>
      <c r="C8" s="17"/>
      <c r="D8" s="17"/>
      <c r="E8" s="17"/>
      <c r="F8" s="13"/>
      <c r="G8" s="13"/>
      <c r="H8" s="27"/>
      <c r="I8" s="19"/>
      <c r="J8" s="19" t="b">
        <f>IF(I8="No Realizable",1,IF(I8="Improbable",2,IF(I8="Posible",3,IF(I8="Probable",4,IF(I8="Realizable",5)))))</f>
        <v>0</v>
      </c>
      <c r="K8" s="19"/>
      <c r="L8" s="19" t="b">
        <f>IF(K8="Muy Bajo",1,IF(K8="Bajo",2,IF(K8="Moderado",3,IF(K8="Alto",4,IF(K8="Muy Alto",5)))))</f>
        <v>0</v>
      </c>
      <c r="M8" s="28">
        <f>J8*L8</f>
        <v>0</v>
      </c>
      <c r="N8" s="29"/>
      <c r="O8" s="19"/>
      <c r="P8" s="14"/>
      <c r="Q8" s="14"/>
      <c r="R8" s="30"/>
      <c r="S8" s="30"/>
      <c r="T8" s="19"/>
      <c r="U8" s="31"/>
      <c r="V8" s="19"/>
    </row>
    <row r="9" spans="1:37" ht="20.100000000000001" customHeight="1" x14ac:dyDescent="0.25">
      <c r="A9" s="32"/>
      <c r="B9" s="17"/>
      <c r="C9" s="17"/>
      <c r="D9" s="17"/>
      <c r="E9" s="17"/>
      <c r="F9" s="13"/>
      <c r="G9" s="13"/>
      <c r="H9" s="27"/>
      <c r="I9" s="19"/>
      <c r="J9" s="19"/>
      <c r="K9" s="19"/>
      <c r="L9" s="19"/>
      <c r="M9" s="28"/>
      <c r="N9" s="29"/>
      <c r="O9" s="19"/>
      <c r="P9" s="14"/>
      <c r="Q9" s="14"/>
      <c r="R9" s="30"/>
      <c r="S9" s="30"/>
      <c r="T9" s="19"/>
      <c r="U9" s="31"/>
      <c r="V9" s="19"/>
    </row>
    <row r="10" spans="1:37" ht="20.100000000000001" customHeight="1" x14ac:dyDescent="0.25">
      <c r="A10" s="32"/>
      <c r="B10" s="17"/>
      <c r="C10" s="17"/>
      <c r="D10" s="17"/>
      <c r="E10" s="17"/>
      <c r="F10" s="13"/>
      <c r="G10" s="13"/>
      <c r="H10" s="27"/>
      <c r="I10" s="19"/>
      <c r="J10" s="19"/>
      <c r="K10" s="19"/>
      <c r="L10" s="19"/>
      <c r="M10" s="28"/>
      <c r="N10" s="29"/>
      <c r="O10" s="19"/>
      <c r="P10" s="14"/>
      <c r="Q10" s="14"/>
      <c r="R10" s="30"/>
      <c r="S10" s="30"/>
      <c r="T10" s="19"/>
      <c r="U10" s="31"/>
      <c r="V10" s="19"/>
    </row>
    <row r="11" spans="1:37" ht="20.100000000000001" customHeight="1" x14ac:dyDescent="0.25">
      <c r="A11" s="32"/>
      <c r="B11" s="17"/>
      <c r="C11" s="33"/>
      <c r="D11" s="17"/>
      <c r="E11" s="33"/>
      <c r="F11" s="13"/>
      <c r="G11" s="13"/>
      <c r="H11" s="34"/>
      <c r="I11" s="19"/>
      <c r="J11" s="19"/>
      <c r="K11" s="19"/>
      <c r="L11" s="19"/>
      <c r="M11" s="28"/>
      <c r="N11" s="29"/>
      <c r="O11" s="19"/>
      <c r="P11" s="14"/>
      <c r="Q11" s="14"/>
      <c r="R11" s="30"/>
      <c r="S11" s="30"/>
      <c r="T11" s="19"/>
      <c r="U11" s="31"/>
      <c r="V11" s="19"/>
    </row>
    <row r="12" spans="1:37" ht="20.100000000000001" customHeight="1" x14ac:dyDescent="0.25">
      <c r="A12" s="32"/>
      <c r="B12" s="17"/>
      <c r="C12" s="32"/>
      <c r="D12" s="17"/>
      <c r="E12" s="32"/>
      <c r="F12" s="13"/>
      <c r="G12" s="13"/>
      <c r="H12" s="32"/>
      <c r="I12" s="19"/>
      <c r="J12" s="19"/>
      <c r="K12" s="19"/>
      <c r="L12" s="19"/>
      <c r="M12" s="28"/>
      <c r="N12" s="29"/>
      <c r="O12" s="19"/>
      <c r="P12" s="14"/>
      <c r="Q12" s="14"/>
      <c r="R12" s="30"/>
      <c r="S12" s="30"/>
      <c r="T12" s="19"/>
      <c r="U12" s="31"/>
      <c r="V12" s="19"/>
    </row>
    <row r="14" spans="1:37" x14ac:dyDescent="0.25">
      <c r="H14" s="24"/>
      <c r="K14" s="2"/>
      <c r="L14" s="2"/>
    </row>
  </sheetData>
  <mergeCells count="24">
    <mergeCell ref="A2:V2"/>
    <mergeCell ref="S6:S7"/>
    <mergeCell ref="O4:O5"/>
    <mergeCell ref="E6:E7"/>
    <mergeCell ref="F6:F7"/>
    <mergeCell ref="G6:G7"/>
    <mergeCell ref="M6:M7"/>
    <mergeCell ref="N6:N7"/>
    <mergeCell ref="P6:P7"/>
    <mergeCell ref="Q6:Q7"/>
    <mergeCell ref="V6:V7"/>
    <mergeCell ref="A6:A7"/>
    <mergeCell ref="A4:H5"/>
    <mergeCell ref="I4:N5"/>
    <mergeCell ref="B6:B7"/>
    <mergeCell ref="H6:H7"/>
    <mergeCell ref="D6:D7"/>
    <mergeCell ref="C6:C7"/>
    <mergeCell ref="T6:U6"/>
    <mergeCell ref="O6:O7"/>
    <mergeCell ref="P4:V5"/>
    <mergeCell ref="R6:R7"/>
    <mergeCell ref="I6:J7"/>
    <mergeCell ref="K6:L7"/>
  </mergeCells>
  <conditionalFormatting sqref="M8:M12">
    <cfRule type="cellIs" dxfId="34" priority="166" operator="between">
      <formula>20</formula>
      <formula>25</formula>
    </cfRule>
    <cfRule type="cellIs" dxfId="33" priority="167" operator="between">
      <formula>12</formula>
      <formula>16</formula>
    </cfRule>
    <cfRule type="cellIs" dxfId="32" priority="168" operator="between">
      <formula>8</formula>
      <formula>10</formula>
    </cfRule>
    <cfRule type="cellIs" dxfId="31" priority="169" operator="between">
      <formula>4</formula>
      <formula>6</formula>
    </cfRule>
    <cfRule type="cellIs" dxfId="30" priority="170" operator="between">
      <formula>1</formula>
      <formula>3</formula>
    </cfRule>
    <cfRule type="cellIs" dxfId="29" priority="171" operator="greaterThan">
      <formula>19</formula>
    </cfRule>
    <cfRule type="cellIs" dxfId="28" priority="172" operator="between">
      <formula>14</formula>
      <formula>19</formula>
    </cfRule>
    <cfRule type="cellIs" dxfId="27" priority="173" operator="between">
      <formula>8</formula>
      <formula>13</formula>
    </cfRule>
    <cfRule type="cellIs" dxfId="26" priority="174" operator="between">
      <formula>1</formula>
      <formula>7</formula>
    </cfRule>
  </conditionalFormatting>
  <conditionalFormatting sqref="N8:N12">
    <cfRule type="cellIs" dxfId="25" priority="1" operator="equal">
      <formula>"Muy Baja"</formula>
    </cfRule>
    <cfRule type="cellIs" dxfId="24" priority="2" operator="equal">
      <formula>"Baja"</formula>
    </cfRule>
    <cfRule type="cellIs" dxfId="23" priority="3" operator="equal">
      <formula>"Moderada"</formula>
    </cfRule>
    <cfRule type="cellIs" dxfId="22" priority="4" operator="equal">
      <formula>"Alta"</formula>
    </cfRule>
    <cfRule type="cellIs" dxfId="21" priority="5" operator="equal">
      <formula>"Muy Alta"</formula>
    </cfRule>
    <cfRule type="cellIs" dxfId="20" priority="9" operator="equal">
      <formula>"Baja"</formula>
    </cfRule>
    <cfRule type="cellIs" dxfId="19" priority="10" operator="equal">
      <formula>"Muy Alta"</formula>
    </cfRule>
    <cfRule type="cellIs" dxfId="18" priority="13" operator="equal">
      <formula>"Alto"</formula>
    </cfRule>
    <cfRule type="cellIs" dxfId="17" priority="14" operator="equal">
      <formula>"Moderado"</formula>
    </cfRule>
    <cfRule type="cellIs" dxfId="16" priority="15" operator="equal">
      <formula>"Bajo"</formula>
    </cfRule>
  </conditionalFormatting>
  <conditionalFormatting sqref="N8:O12">
    <cfRule type="cellIs" dxfId="15" priority="11" operator="equal">
      <formula>"Alto"</formula>
    </cfRule>
    <cfRule type="cellIs" dxfId="14" priority="16" operator="equal">
      <formula>"Muy Bajo"</formula>
    </cfRule>
    <cfRule type="cellIs" dxfId="13" priority="17" operator="equal">
      <formula>"Bajo"</formula>
    </cfRule>
    <cfRule type="cellIs" dxfId="12" priority="18" operator="equal">
      <formula>"Medio"</formula>
    </cfRule>
    <cfRule type="cellIs" dxfId="11" priority="20" operator="equal">
      <formula>"Muy Alto"</formula>
    </cfRule>
  </conditionalFormatting>
  <dataValidations count="7">
    <dataValidation type="list" allowBlank="1" showInputMessage="1" showErrorMessage="1" sqref="O8:O12" xr:uid="{00000000-0002-0000-0200-000000000000}">
      <formula1>"Explotar, Compartir, No Implementar"</formula1>
    </dataValidation>
    <dataValidation type="list" allowBlank="1" showInputMessage="1" showErrorMessage="1" sqref="K8:K12" xr:uid="{00000000-0002-0000-0200-000001000000}">
      <formula1>"Muy Bajo, Bajo, Moderado, Alto, Muy Alto"</formula1>
    </dataValidation>
    <dataValidation type="list" allowBlank="1" showInputMessage="1" showErrorMessage="1" sqref="T8:T12" xr:uid="{00000000-0002-0000-0200-000002000000}">
      <formula1>"Por Iniciar, En Proceso, Culminado"</formula1>
    </dataValidation>
    <dataValidation type="list" allowBlank="1" showInputMessage="1" showErrorMessage="1" sqref="I8:I12" xr:uid="{00000000-0002-0000-0200-000003000000}">
      <formula1>"No Realizable, Improbable, Posible, Probable, Realizable"</formula1>
    </dataValidation>
    <dataValidation type="list" allowBlank="1" showInputMessage="1" showErrorMessage="1" sqref="N8:N12" xr:uid="{00000000-0002-0000-0200-000004000000}">
      <formula1>"Alta, Baja, Moderada, Muy Alta"</formula1>
    </dataValidation>
    <dataValidation type="list" allowBlank="1" showInputMessage="1" showErrorMessage="1" sqref="O8:O12" xr:uid="{00000000-0002-0000-0200-000005000000}">
      <formula1>"Alto, Bajo, Medio, Muy Alto"</formula1>
    </dataValidation>
    <dataValidation type="list" allowBlank="1" showInputMessage="1" showErrorMessage="1" sqref="B8:B12" xr:uid="{FD6AAB4A-0D73-4342-AF62-4CBB1EC0BAB2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427EF6-9F14-4DB2-AF46-D22B4B0AD3EA}">
          <x14:formula1>
            <xm:f>Contexto_y_PI!$D$5:$D$34</xm:f>
          </x14:formula1>
          <xm:sqref>G8:G12</xm:sqref>
        </x14:dataValidation>
        <x14:dataValidation type="list" allowBlank="1" showInputMessage="1" showErrorMessage="1" xr:uid="{669FFAF2-50F1-4AC7-A096-A14158696173}">
          <x14:formula1>
            <xm:f>Contexto_y_PI!$B$5:$B$29</xm:f>
          </x14:formula1>
          <xm:sqref>F8:F12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012B-9F4C-4B9A-9B67-778E78DB980A}">
  <dimension ref="B4:D29"/>
  <sheetViews>
    <sheetView showGridLines="0" zoomScaleNormal="100" workbookViewId="0">
      <selection activeCell="D16" sqref="D16"/>
    </sheetView>
  </sheetViews>
  <sheetFormatPr baseColWidth="10" defaultColWidth="11.44140625" defaultRowHeight="14.4" x14ac:dyDescent="0.3"/>
  <cols>
    <col min="2" max="2" width="43.88671875" customWidth="1"/>
    <col min="4" max="4" width="73.44140625" customWidth="1"/>
  </cols>
  <sheetData>
    <row r="4" spans="2:4" x14ac:dyDescent="0.3">
      <c r="B4" s="8" t="s">
        <v>34</v>
      </c>
      <c r="D4" s="8" t="s">
        <v>35</v>
      </c>
    </row>
    <row r="5" spans="2:4" ht="41.4" x14ac:dyDescent="0.3">
      <c r="B5" s="3" t="s">
        <v>49</v>
      </c>
      <c r="D5" s="3" t="s">
        <v>50</v>
      </c>
    </row>
    <row r="6" spans="2:4" ht="41.4" x14ac:dyDescent="0.3">
      <c r="B6" s="3" t="s">
        <v>51</v>
      </c>
      <c r="D6" s="3" t="s">
        <v>52</v>
      </c>
    </row>
    <row r="7" spans="2:4" ht="27.6" x14ac:dyDescent="0.3">
      <c r="B7" s="3" t="s">
        <v>53</v>
      </c>
      <c r="D7" s="3" t="s">
        <v>54</v>
      </c>
    </row>
    <row r="8" spans="2:4" x14ac:dyDescent="0.3">
      <c r="B8" s="3" t="s">
        <v>55</v>
      </c>
      <c r="D8" s="3" t="s">
        <v>56</v>
      </c>
    </row>
    <row r="9" spans="2:4" ht="27.6" x14ac:dyDescent="0.3">
      <c r="B9" s="3" t="s">
        <v>57</v>
      </c>
      <c r="D9" s="3" t="s">
        <v>58</v>
      </c>
    </row>
    <row r="10" spans="2:4" ht="27.6" x14ac:dyDescent="0.3">
      <c r="B10" s="3" t="s">
        <v>59</v>
      </c>
      <c r="D10" s="3" t="s">
        <v>60</v>
      </c>
    </row>
    <row r="11" spans="2:4" ht="41.4" x14ac:dyDescent="0.3">
      <c r="B11" s="3" t="s">
        <v>61</v>
      </c>
      <c r="D11" s="3" t="s">
        <v>62</v>
      </c>
    </row>
    <row r="12" spans="2:4" ht="27.6" x14ac:dyDescent="0.3">
      <c r="B12" s="3" t="s">
        <v>63</v>
      </c>
      <c r="D12" s="3" t="s">
        <v>64</v>
      </c>
    </row>
    <row r="13" spans="2:4" ht="27.6" x14ac:dyDescent="0.3">
      <c r="B13" s="4" t="s">
        <v>65</v>
      </c>
    </row>
    <row r="14" spans="2:4" ht="27.6" x14ac:dyDescent="0.3">
      <c r="B14" s="3" t="s">
        <v>66</v>
      </c>
    </row>
    <row r="15" spans="2:4" ht="41.4" x14ac:dyDescent="0.3">
      <c r="B15" s="3" t="s">
        <v>67</v>
      </c>
    </row>
    <row r="16" spans="2:4" ht="55.2" x14ac:dyDescent="0.3">
      <c r="B16" s="3" t="s">
        <v>68</v>
      </c>
    </row>
    <row r="17" spans="2:2" ht="41.4" x14ac:dyDescent="0.3">
      <c r="B17" s="3" t="s">
        <v>69</v>
      </c>
    </row>
    <row r="18" spans="2:2" ht="27.6" x14ac:dyDescent="0.3">
      <c r="B18" s="3" t="s">
        <v>70</v>
      </c>
    </row>
    <row r="19" spans="2:2" ht="27.6" x14ac:dyDescent="0.3">
      <c r="B19" s="3" t="s">
        <v>71</v>
      </c>
    </row>
    <row r="20" spans="2:2" ht="27.6" x14ac:dyDescent="0.3">
      <c r="B20" s="3" t="s">
        <v>72</v>
      </c>
    </row>
    <row r="21" spans="2:2" ht="27.6" x14ac:dyDescent="0.3">
      <c r="B21" s="3" t="s">
        <v>73</v>
      </c>
    </row>
    <row r="22" spans="2:2" ht="41.4" x14ac:dyDescent="0.3">
      <c r="B22" s="3" t="s">
        <v>74</v>
      </c>
    </row>
    <row r="23" spans="2:2" ht="27.6" x14ac:dyDescent="0.3">
      <c r="B23" s="3" t="s">
        <v>75</v>
      </c>
    </row>
    <row r="24" spans="2:2" ht="27.6" x14ac:dyDescent="0.3">
      <c r="B24" s="3" t="s">
        <v>76</v>
      </c>
    </row>
    <row r="25" spans="2:2" ht="41.4" x14ac:dyDescent="0.3">
      <c r="B25" s="3" t="s">
        <v>77</v>
      </c>
    </row>
    <row r="26" spans="2:2" ht="27.6" x14ac:dyDescent="0.3">
      <c r="B26" s="3" t="s">
        <v>78</v>
      </c>
    </row>
    <row r="27" spans="2:2" ht="41.4" x14ac:dyDescent="0.3">
      <c r="B27" s="3" t="s">
        <v>79</v>
      </c>
    </row>
    <row r="28" spans="2:2" ht="27.6" x14ac:dyDescent="0.3">
      <c r="B28" s="3" t="s">
        <v>80</v>
      </c>
    </row>
    <row r="29" spans="2:2" ht="27.6" x14ac:dyDescent="0.3">
      <c r="B29" s="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6229-C3D1-FA41-BBDA-0D8C6F425C83}">
  <sheetPr>
    <pageSetUpPr fitToPage="1"/>
  </sheetPr>
  <dimension ref="A1:AG31"/>
  <sheetViews>
    <sheetView showGridLines="0" showZeros="0" zoomScale="40" zoomScaleNormal="40" workbookViewId="0">
      <selection activeCell="I12" sqref="I12:J13"/>
    </sheetView>
  </sheetViews>
  <sheetFormatPr baseColWidth="10" defaultColWidth="9.109375" defaultRowHeight="14.4" x14ac:dyDescent="0.3"/>
  <cols>
    <col min="1" max="1" width="12.109375" customWidth="1"/>
    <col min="2" max="2" width="13.6640625" style="1" customWidth="1"/>
    <col min="3" max="3" width="24.88671875" style="5" customWidth="1"/>
    <col min="4" max="4" width="21.5546875" style="1" customWidth="1"/>
    <col min="5" max="5" width="5.5546875" style="1" customWidth="1"/>
    <col min="6" max="6" width="7.44140625" style="1" customWidth="1"/>
    <col min="7" max="7" width="6.33203125" style="1" customWidth="1"/>
    <col min="8" max="8" width="8.109375" style="1" customWidth="1"/>
    <col min="9" max="9" width="8" style="1" customWidth="1"/>
    <col min="10" max="10" width="8.5546875" style="1" customWidth="1"/>
    <col min="11" max="11" width="16.33203125" style="1" customWidth="1"/>
    <col min="12" max="12" width="27.5546875" customWidth="1"/>
    <col min="13" max="13" width="20.33203125" customWidth="1"/>
    <col min="14" max="14" width="20.6640625" bestFit="1" customWidth="1"/>
    <col min="15" max="15" width="18" customWidth="1"/>
    <col min="16" max="16" width="19.5546875" customWidth="1"/>
    <col min="17" max="17" width="15.33203125" customWidth="1"/>
    <col min="18" max="18" width="17" customWidth="1"/>
    <col min="19" max="20" width="17.6640625" customWidth="1"/>
    <col min="21" max="21" width="6.33203125" customWidth="1"/>
    <col min="22" max="22" width="8" customWidth="1"/>
    <col min="23" max="23" width="7.5546875" customWidth="1"/>
    <col min="24" max="24" width="8.109375" customWidth="1"/>
    <col min="25" max="26" width="8.33203125" customWidth="1"/>
    <col min="27" max="27" width="13.33203125" bestFit="1" customWidth="1"/>
  </cols>
  <sheetData>
    <row r="1" spans="1:33" s="10" customFormat="1" ht="30" customHeight="1" x14ac:dyDescent="0.3">
      <c r="A1" s="206"/>
      <c r="B1" s="206"/>
      <c r="C1" s="206"/>
      <c r="D1" s="197" t="s">
        <v>2</v>
      </c>
      <c r="E1" s="198"/>
      <c r="F1" s="198"/>
      <c r="G1" s="198"/>
      <c r="H1" s="198"/>
      <c r="I1" s="198"/>
      <c r="J1" s="198"/>
      <c r="K1" s="198"/>
      <c r="L1" s="199"/>
      <c r="M1" s="197" t="s">
        <v>3</v>
      </c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9"/>
    </row>
    <row r="2" spans="1:33" s="10" customFormat="1" ht="30" customHeight="1" x14ac:dyDescent="0.3">
      <c r="A2" s="206"/>
      <c r="B2" s="206"/>
      <c r="C2" s="206"/>
      <c r="D2" s="197" t="s">
        <v>4</v>
      </c>
      <c r="E2" s="198"/>
      <c r="F2" s="198"/>
      <c r="G2" s="199"/>
      <c r="H2" s="197"/>
      <c r="I2" s="198"/>
      <c r="J2" s="198"/>
      <c r="K2" s="198"/>
      <c r="L2" s="199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1:33" s="10" customFormat="1" ht="30" customHeight="1" x14ac:dyDescent="0.3">
      <c r="A3" s="206"/>
      <c r="B3" s="206"/>
      <c r="C3" s="206"/>
      <c r="D3" s="185" t="s">
        <v>261</v>
      </c>
      <c r="E3" s="186"/>
      <c r="F3" s="186"/>
      <c r="G3" s="187"/>
      <c r="H3" s="185"/>
      <c r="I3" s="186"/>
      <c r="J3" s="186"/>
      <c r="K3" s="186"/>
      <c r="L3" s="187"/>
      <c r="M3" s="197" t="s">
        <v>252</v>
      </c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9"/>
    </row>
    <row r="4" spans="1:33" x14ac:dyDescent="0.3">
      <c r="B4"/>
    </row>
    <row r="5" spans="1:33" ht="28.2" x14ac:dyDescent="0.5">
      <c r="A5" s="184" t="s">
        <v>263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71"/>
      <c r="AC5" s="71"/>
      <c r="AD5" s="71"/>
      <c r="AE5" s="71"/>
      <c r="AF5" s="71"/>
      <c r="AG5" s="71"/>
    </row>
    <row r="6" spans="1:33" ht="25.8" x14ac:dyDescent="0.5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33" s="2" customFormat="1" ht="20.100000000000001" customHeight="1" x14ac:dyDescent="0.25">
      <c r="A7" s="11" t="s">
        <v>6</v>
      </c>
      <c r="C7" s="12"/>
      <c r="D7" s="11" t="s">
        <v>7</v>
      </c>
      <c r="E7" s="11"/>
      <c r="F7" s="12"/>
      <c r="G7" s="12"/>
      <c r="H7" s="12"/>
      <c r="I7" s="12"/>
      <c r="J7" s="12"/>
      <c r="K7" s="12"/>
      <c r="L7" s="12"/>
    </row>
    <row r="8" spans="1:33" s="2" customFormat="1" ht="20.100000000000001" customHeight="1" x14ac:dyDescent="0.25">
      <c r="A8" s="11" t="s">
        <v>8</v>
      </c>
      <c r="C8" s="12"/>
      <c r="D8" s="11" t="s">
        <v>9</v>
      </c>
      <c r="E8" s="11"/>
      <c r="F8" s="12"/>
      <c r="G8" s="12"/>
      <c r="H8" s="12"/>
      <c r="I8" s="12"/>
      <c r="J8" s="12"/>
      <c r="K8" s="12"/>
      <c r="L8" s="12"/>
    </row>
    <row r="9" spans="1:33" x14ac:dyDescent="0.3">
      <c r="B9"/>
    </row>
    <row r="10" spans="1:33" ht="20.100000000000001" customHeight="1" x14ac:dyDescent="0.3">
      <c r="A10" s="204" t="s">
        <v>260</v>
      </c>
      <c r="B10" s="204"/>
      <c r="C10" s="204"/>
      <c r="D10" s="204"/>
      <c r="E10" s="204"/>
      <c r="F10" s="204"/>
      <c r="G10" s="204"/>
      <c r="H10" s="204"/>
      <c r="I10" s="204"/>
      <c r="J10" s="205"/>
      <c r="K10" s="174" t="s">
        <v>262</v>
      </c>
      <c r="L10" s="175"/>
      <c r="M10" s="175"/>
      <c r="N10" s="175"/>
      <c r="O10" s="175"/>
      <c r="P10" s="175"/>
      <c r="Q10" s="176"/>
      <c r="R10" s="200" t="s">
        <v>254</v>
      </c>
      <c r="S10" s="201"/>
      <c r="T10" s="166" t="s">
        <v>251</v>
      </c>
      <c r="U10" s="167"/>
      <c r="V10" s="167"/>
      <c r="W10" s="167"/>
      <c r="X10" s="167"/>
      <c r="Y10" s="167"/>
      <c r="Z10" s="167"/>
      <c r="AA10" s="167"/>
    </row>
    <row r="11" spans="1:33" ht="18" customHeight="1" x14ac:dyDescent="0.3">
      <c r="A11" s="204"/>
      <c r="B11" s="204"/>
      <c r="C11" s="204"/>
      <c r="D11" s="204"/>
      <c r="E11" s="204"/>
      <c r="F11" s="204"/>
      <c r="G11" s="204"/>
      <c r="H11" s="204"/>
      <c r="I11" s="204"/>
      <c r="J11" s="205"/>
      <c r="K11" s="177"/>
      <c r="L11" s="178"/>
      <c r="M11" s="178"/>
      <c r="N11" s="178"/>
      <c r="O11" s="178"/>
      <c r="P11" s="178"/>
      <c r="Q11" s="179"/>
      <c r="R11" s="202"/>
      <c r="S11" s="203"/>
      <c r="T11" s="168"/>
      <c r="U11" s="169"/>
      <c r="V11" s="169"/>
      <c r="W11" s="169"/>
      <c r="X11" s="169"/>
      <c r="Y11" s="169"/>
      <c r="Z11" s="169"/>
      <c r="AA11" s="169"/>
    </row>
    <row r="12" spans="1:33" ht="32.4" customHeight="1" x14ac:dyDescent="0.3">
      <c r="A12" s="188" t="s">
        <v>13</v>
      </c>
      <c r="B12" s="189" t="s">
        <v>14</v>
      </c>
      <c r="C12" s="189" t="s">
        <v>15</v>
      </c>
      <c r="D12" s="189" t="s">
        <v>245</v>
      </c>
      <c r="E12" s="191" t="s">
        <v>37</v>
      </c>
      <c r="F12" s="192"/>
      <c r="G12" s="191" t="s">
        <v>21</v>
      </c>
      <c r="H12" s="192"/>
      <c r="I12" s="191" t="s">
        <v>247</v>
      </c>
      <c r="J12" s="192"/>
      <c r="K12" s="180" t="s">
        <v>248</v>
      </c>
      <c r="L12" s="180" t="s">
        <v>244</v>
      </c>
      <c r="M12" s="183" t="s">
        <v>41</v>
      </c>
      <c r="N12" s="183" t="s">
        <v>246</v>
      </c>
      <c r="O12" s="180" t="s">
        <v>249</v>
      </c>
      <c r="P12" s="180"/>
      <c r="Q12" s="180" t="s">
        <v>250</v>
      </c>
      <c r="R12" s="182" t="s">
        <v>258</v>
      </c>
      <c r="S12" s="182" t="s">
        <v>255</v>
      </c>
      <c r="T12" s="164" t="s">
        <v>259</v>
      </c>
      <c r="U12" s="181" t="s">
        <v>37</v>
      </c>
      <c r="V12" s="181"/>
      <c r="W12" s="181" t="s">
        <v>21</v>
      </c>
      <c r="X12" s="181"/>
      <c r="Y12" s="170" t="s">
        <v>247</v>
      </c>
      <c r="Z12" s="171"/>
      <c r="AA12" s="164" t="s">
        <v>88</v>
      </c>
    </row>
    <row r="13" spans="1:33" s="7" customFormat="1" ht="63.6" customHeight="1" x14ac:dyDescent="0.3">
      <c r="A13" s="188"/>
      <c r="B13" s="190"/>
      <c r="C13" s="189"/>
      <c r="D13" s="189"/>
      <c r="E13" s="193"/>
      <c r="F13" s="194"/>
      <c r="G13" s="195"/>
      <c r="H13" s="196"/>
      <c r="I13" s="193"/>
      <c r="J13" s="194"/>
      <c r="K13" s="180" t="s">
        <v>242</v>
      </c>
      <c r="L13" s="180"/>
      <c r="M13" s="183"/>
      <c r="N13" s="183"/>
      <c r="O13" s="67" t="s">
        <v>256</v>
      </c>
      <c r="P13" s="67" t="s">
        <v>257</v>
      </c>
      <c r="Q13" s="180"/>
      <c r="R13" s="182"/>
      <c r="S13" s="182"/>
      <c r="T13" s="164"/>
      <c r="U13" s="181"/>
      <c r="V13" s="181"/>
      <c r="W13" s="181"/>
      <c r="X13" s="181"/>
      <c r="Y13" s="172"/>
      <c r="Z13" s="173"/>
      <c r="AA13" s="164"/>
    </row>
    <row r="14" spans="1:33" s="7" customFormat="1" ht="93" customHeight="1" x14ac:dyDescent="0.3">
      <c r="A14" s="69"/>
      <c r="B14" s="13"/>
      <c r="C14" s="68"/>
      <c r="D14" s="13"/>
      <c r="E14" s="13"/>
      <c r="F14" s="13" t="str">
        <f t="shared" ref="F14" si="0">IF(E14=4,"BAJO",IF(E14=6,"MEDIO",IF(E14=8,"ALTO",IF(E14=10,"MUY ALTO",""))))</f>
        <v/>
      </c>
      <c r="G14" s="13"/>
      <c r="H14" s="13" t="str">
        <f t="shared" ref="H14" si="1">IF(G14=4,"BAJA",IF(G14=6,"MEDIA",IF(G14=8,"ALTA",IF(G14=10,"MUY ALTA",""))))</f>
        <v/>
      </c>
      <c r="I14" s="13">
        <f t="shared" ref="I14" si="2">+E14*G14</f>
        <v>0</v>
      </c>
      <c r="J14" s="20" t="str">
        <f>IF(I14=0,"",IF(I14&lt;=24,"BAJO",IF(I14&lt;=40,"MEDIO",IF(I14&lt;=64,"ALTO",IF(I14&lt;=100,"MUY ALTO","")))))</f>
        <v/>
      </c>
      <c r="K14" s="13"/>
      <c r="L14" s="13"/>
      <c r="M14" s="14"/>
      <c r="N14" s="13"/>
      <c r="O14" s="15"/>
      <c r="P14" s="15"/>
      <c r="Q14" s="15"/>
      <c r="R14" s="15"/>
      <c r="S14" s="15"/>
      <c r="T14" s="15"/>
      <c r="U14" s="35"/>
      <c r="V14" s="13" t="str">
        <f>IF(U14=4,"BAJO",IF(U14=6,"MEDIO",IF(U14=8,"ALTO",IF(U14=10,"MUY ALTO",""))))</f>
        <v/>
      </c>
      <c r="W14" s="35"/>
      <c r="X14" s="13" t="str">
        <f>IF(W14=4,"BAJA",IF(W14=6,"MEDIA",IF(W14=8,"ALTA",IF(W14=10,"MUY ALTA",""))))</f>
        <v/>
      </c>
      <c r="Y14" s="13">
        <f t="shared" ref="Y14" si="3">+U14*W14</f>
        <v>0</v>
      </c>
      <c r="Z14" s="20" t="str">
        <f>IF(Y14=0,"",IF(Y14&lt;=24,"BAJO",IF(Y14&lt;=40,"MEDIO",IF(Y14&lt;=64,"ALTO",IF(Y14&lt;=100,"MUY ALTO","")))))</f>
        <v/>
      </c>
      <c r="AA14" s="65" t="str">
        <f>IF(OR(I14=0,Y14=0),"",IF(((I14-Y14)/(I14-24))&gt;1,1,((I14-Y14)/(I14-24))))</f>
        <v/>
      </c>
    </row>
    <row r="15" spans="1:33" s="7" customFormat="1" ht="53.25" customHeight="1" x14ac:dyDescent="0.3">
      <c r="A15" s="69"/>
      <c r="B15" s="17"/>
      <c r="C15" s="17"/>
      <c r="D15" s="66"/>
      <c r="E15" s="13"/>
      <c r="F15" s="13" t="str">
        <f t="shared" ref="F15:F17" si="4">IF(E15=4,"BAJO",IF(E15=6,"MEDIO",IF(E15=8,"ALTO",IF(E15=10,"MUY ALTO",""))))</f>
        <v/>
      </c>
      <c r="G15" s="13"/>
      <c r="H15" s="13" t="str">
        <f t="shared" ref="H15:H17" si="5">IF(G15=4,"BAJA",IF(G15=6,"MEDIA",IF(G15=8,"ALTA",IF(G15=10,"MUY ALTA",""))))</f>
        <v/>
      </c>
      <c r="I15" s="35">
        <f t="shared" ref="I15:I17" si="6">+E15*G15</f>
        <v>0</v>
      </c>
      <c r="J15" s="20" t="str">
        <f t="shared" ref="J15:J17" si="7">IF(I15=0,"",IF(I15&lt;=24,"BAJO",IF(I15&lt;=40,"MEDIO",IF(I15&lt;=64,"ALTO",IF(I15&lt;=100,"MUY ALTO","")))))</f>
        <v/>
      </c>
      <c r="K15" s="13"/>
      <c r="L15" s="17"/>
      <c r="M15" s="14"/>
      <c r="N15" s="13"/>
      <c r="O15" s="15"/>
      <c r="P15" s="15"/>
      <c r="Q15" s="15"/>
      <c r="R15" s="15"/>
      <c r="S15" s="15"/>
      <c r="T15" s="36"/>
      <c r="U15" s="35"/>
      <c r="V15" s="13" t="str">
        <f t="shared" ref="V15:V17" si="8">IF(U15=4,"BAJO",IF(U15=6,"MEDIO",IF(U15=8,"ALTO",IF(U15=10,"MUY ALTO",""))))</f>
        <v/>
      </c>
      <c r="W15" s="36"/>
      <c r="X15" s="13" t="str">
        <f t="shared" ref="X15:X17" si="9">IF(W15=4,"BAJA",IF(W15=6,"MEDIA",IF(W15=8,"ALTA",IF(W15=10,"MUY ALTA",""))))</f>
        <v/>
      </c>
      <c r="Y15" s="16">
        <v>0</v>
      </c>
      <c r="Z15" s="20" t="str">
        <f t="shared" ref="Z15:Z17" si="10">IF(Y15=0,"",IF(Y15&lt;=24,"BAJO",IF(Y15&lt;=40,"MEDIO",IF(Y15&lt;=64,"ALTO",IF(Y15&lt;=100,"MUY ALTO","")))))</f>
        <v/>
      </c>
      <c r="AA15" s="65" t="str">
        <f t="shared" ref="AA15:AA17" si="11">IF(OR(I15=0,Y15=0),"",IF(((I15-Y15)/(I15-24))&gt;1,1,((I15-Y15)/(I15-24))))</f>
        <v/>
      </c>
    </row>
    <row r="16" spans="1:33" s="7" customFormat="1" ht="54" customHeight="1" x14ac:dyDescent="0.3">
      <c r="A16" s="69"/>
      <c r="B16" s="17"/>
      <c r="C16" s="17"/>
      <c r="D16" s="66"/>
      <c r="E16" s="13"/>
      <c r="F16" s="13" t="str">
        <f t="shared" si="4"/>
        <v/>
      </c>
      <c r="G16" s="13"/>
      <c r="H16" s="13" t="str">
        <f t="shared" si="5"/>
        <v/>
      </c>
      <c r="I16" s="35">
        <f t="shared" si="6"/>
        <v>0</v>
      </c>
      <c r="J16" s="20" t="str">
        <f t="shared" si="7"/>
        <v/>
      </c>
      <c r="K16" s="13"/>
      <c r="L16" s="17"/>
      <c r="M16" s="14"/>
      <c r="N16" s="13"/>
      <c r="O16" s="15"/>
      <c r="P16" s="15"/>
      <c r="Q16" s="15"/>
      <c r="R16" s="15"/>
      <c r="S16" s="15"/>
      <c r="T16" s="36"/>
      <c r="U16" s="35"/>
      <c r="V16" s="13" t="str">
        <f t="shared" si="8"/>
        <v/>
      </c>
      <c r="W16" s="36"/>
      <c r="X16" s="13" t="str">
        <f t="shared" si="9"/>
        <v/>
      </c>
      <c r="Y16" s="16">
        <v>0</v>
      </c>
      <c r="Z16" s="20" t="str">
        <f t="shared" si="10"/>
        <v/>
      </c>
      <c r="AA16" s="65" t="str">
        <f t="shared" si="11"/>
        <v/>
      </c>
    </row>
    <row r="17" spans="1:27" s="21" customFormat="1" ht="82.5" customHeight="1" x14ac:dyDescent="0.25">
      <c r="A17" s="70"/>
      <c r="B17" s="13"/>
      <c r="C17" s="13"/>
      <c r="D17" s="13"/>
      <c r="E17" s="13"/>
      <c r="F17" s="13" t="str">
        <f t="shared" si="4"/>
        <v/>
      </c>
      <c r="G17" s="13"/>
      <c r="H17" s="13" t="str">
        <f t="shared" si="5"/>
        <v/>
      </c>
      <c r="I17" s="35">
        <f t="shared" si="6"/>
        <v>0</v>
      </c>
      <c r="J17" s="20" t="str">
        <f t="shared" si="7"/>
        <v/>
      </c>
      <c r="K17" s="13"/>
      <c r="L17" s="13"/>
      <c r="M17" s="18"/>
      <c r="N17" s="13"/>
      <c r="O17" s="15"/>
      <c r="P17" s="15"/>
      <c r="Q17" s="15"/>
      <c r="R17" s="15"/>
      <c r="S17" s="15"/>
      <c r="T17" s="36"/>
      <c r="U17" s="35"/>
      <c r="V17" s="13" t="str">
        <f t="shared" si="8"/>
        <v/>
      </c>
      <c r="W17" s="36"/>
      <c r="X17" s="13" t="str">
        <f t="shared" si="9"/>
        <v/>
      </c>
      <c r="Y17" s="16">
        <f t="shared" ref="Y17" si="12">+U17*W17</f>
        <v>0</v>
      </c>
      <c r="Z17" s="20" t="str">
        <f t="shared" si="10"/>
        <v/>
      </c>
      <c r="AA17" s="65" t="str">
        <f t="shared" si="11"/>
        <v/>
      </c>
    </row>
    <row r="18" spans="1:27" x14ac:dyDescent="0.3">
      <c r="B18"/>
      <c r="C18"/>
    </row>
    <row r="19" spans="1:27" x14ac:dyDescent="0.3">
      <c r="B19"/>
      <c r="C19"/>
    </row>
    <row r="20" spans="1:27" x14ac:dyDescent="0.3">
      <c r="B20"/>
      <c r="C20"/>
    </row>
    <row r="21" spans="1:27" x14ac:dyDescent="0.3">
      <c r="B21"/>
      <c r="C21"/>
    </row>
    <row r="22" spans="1:27" x14ac:dyDescent="0.3">
      <c r="B22"/>
      <c r="C22"/>
    </row>
    <row r="23" spans="1:27" x14ac:dyDescent="0.3">
      <c r="B23"/>
      <c r="C23"/>
    </row>
    <row r="31" spans="1:27" x14ac:dyDescent="0.3">
      <c r="L31" t="s">
        <v>82</v>
      </c>
    </row>
  </sheetData>
  <mergeCells count="34">
    <mergeCell ref="H3:L3"/>
    <mergeCell ref="M3:AA3"/>
    <mergeCell ref="R10:S11"/>
    <mergeCell ref="A10:J11"/>
    <mergeCell ref="A1:C3"/>
    <mergeCell ref="D1:L1"/>
    <mergeCell ref="M1:AA1"/>
    <mergeCell ref="D2:G2"/>
    <mergeCell ref="H2:L2"/>
    <mergeCell ref="A12:A13"/>
    <mergeCell ref="B12:B13"/>
    <mergeCell ref="C12:C13"/>
    <mergeCell ref="M12:M13"/>
    <mergeCell ref="D12:D13"/>
    <mergeCell ref="E12:F13"/>
    <mergeCell ref="G12:H13"/>
    <mergeCell ref="I12:J13"/>
    <mergeCell ref="L12:L13"/>
    <mergeCell ref="AA12:AA13"/>
    <mergeCell ref="M2:AA2"/>
    <mergeCell ref="T10:AA11"/>
    <mergeCell ref="Y12:Z13"/>
    <mergeCell ref="K10:Q11"/>
    <mergeCell ref="K12:K13"/>
    <mergeCell ref="O12:P12"/>
    <mergeCell ref="Q12:Q13"/>
    <mergeCell ref="W12:X13"/>
    <mergeCell ref="T12:T13"/>
    <mergeCell ref="R12:R13"/>
    <mergeCell ref="S12:S13"/>
    <mergeCell ref="U12:V13"/>
    <mergeCell ref="N12:N13"/>
    <mergeCell ref="A5:AA5"/>
    <mergeCell ref="D3:G3"/>
  </mergeCells>
  <conditionalFormatting sqref="F14:F17">
    <cfRule type="cellIs" dxfId="10" priority="1" operator="between">
      <formula>0</formula>
      <formula>24</formula>
    </cfRule>
  </conditionalFormatting>
  <conditionalFormatting sqref="J14:J17">
    <cfRule type="containsBlanks" dxfId="9" priority="2" stopIfTrue="1">
      <formula>LEN(TRIM(J14))=0</formula>
    </cfRule>
    <cfRule type="cellIs" dxfId="8" priority="3" stopIfTrue="1" operator="equal">
      <formula>"Alto"</formula>
    </cfRule>
    <cfRule type="cellIs" dxfId="7" priority="4" stopIfTrue="1" operator="equal">
      <formula>"Medio"</formula>
    </cfRule>
    <cfRule type="cellIs" dxfId="6" priority="5" stopIfTrue="1" operator="equal">
      <formula>"Bajo"</formula>
    </cfRule>
  </conditionalFormatting>
  <conditionalFormatting sqref="V14:V17">
    <cfRule type="cellIs" dxfId="5" priority="55" operator="between">
      <formula>0</formula>
      <formula>24</formula>
    </cfRule>
  </conditionalFormatting>
  <conditionalFormatting sqref="Z14:Z17">
    <cfRule type="containsBlanks" dxfId="4" priority="7" stopIfTrue="1">
      <formula>LEN(TRIM(Z14))=0</formula>
    </cfRule>
    <cfRule type="cellIs" dxfId="3" priority="7" stopIfTrue="1" operator="equal">
      <formula>"Muy Alto"</formula>
    </cfRule>
    <cfRule type="cellIs" dxfId="2" priority="8" stopIfTrue="1" operator="equal">
      <formula>"Alto"</formula>
    </cfRule>
    <cfRule type="cellIs" dxfId="1" priority="9" stopIfTrue="1" operator="equal">
      <formula>"Medio"</formula>
    </cfRule>
    <cfRule type="cellIs" dxfId="0" priority="10" stopIfTrue="1" operator="equal">
      <formula>"Bajo"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3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14C0012D-445B-9C43-AF6F-64D07C2A66EC}">
          <x14:formula1>
            <xm:f>ControlesA!#REF!</xm:f>
          </x14:formula1>
          <xm:sqref>L17</xm:sqref>
        </x14:dataValidation>
        <x14:dataValidation type="list" allowBlank="1" showInputMessage="1" showErrorMessage="1" xr:uid="{93C13E18-B3AA-4ED0-9D5E-ECC42637C235}">
          <x14:formula1>
            <xm:f>Anexos!$G$4:$G$7</xm:f>
          </x14:formula1>
          <xm:sqref>U14:U17 E14:E17</xm:sqref>
        </x14:dataValidation>
        <x14:dataValidation type="list" allowBlank="1" showInputMessage="1" showErrorMessage="1" xr:uid="{DA6FA061-D7AE-4F8C-8A15-C511A695B971}">
          <x14:formula1>
            <xm:f>Anexos!$B$4:$B$7</xm:f>
          </x14:formula1>
          <xm:sqref>W14 G14:G17</xm:sqref>
        </x14:dataValidation>
        <x14:dataValidation type="list" allowBlank="1" showInputMessage="1" showErrorMessage="1" xr:uid="{E0FD83C5-0424-4BBD-95F3-67A8939EC05D}">
          <x14:formula1>
            <xm:f>ControlesA!$A$3:$A$95</xm:f>
          </x14:formula1>
          <xm:sqref>L14</xm:sqref>
        </x14:dataValidation>
        <x14:dataValidation type="list" allowBlank="1" showInputMessage="1" showErrorMessage="1" xr:uid="{3FE0EA35-C9A3-4B7A-8B13-9BB9C99BCD9A}">
          <x14:formula1>
            <xm:f>Anexos!$C$12:$C$16</xm:f>
          </x14:formula1>
          <xm:sqref>K14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5"/>
  <sheetViews>
    <sheetView showGridLines="0" zoomScaleNormal="100" workbookViewId="0">
      <selection activeCell="A76" sqref="A76"/>
    </sheetView>
  </sheetViews>
  <sheetFormatPr baseColWidth="10" defaultColWidth="11.44140625" defaultRowHeight="14.4" x14ac:dyDescent="0.3"/>
  <cols>
    <col min="1" max="1" width="77" bestFit="1" customWidth="1"/>
  </cols>
  <sheetData>
    <row r="1" spans="1:1" x14ac:dyDescent="0.3">
      <c r="A1" s="9" t="s">
        <v>84</v>
      </c>
    </row>
    <row r="2" spans="1:1" x14ac:dyDescent="0.3">
      <c r="A2" s="2"/>
    </row>
    <row r="3" spans="1:1" x14ac:dyDescent="0.3">
      <c r="A3" s="37" t="s">
        <v>98</v>
      </c>
    </row>
    <row r="4" spans="1:1" x14ac:dyDescent="0.3">
      <c r="A4" s="37" t="s">
        <v>99</v>
      </c>
    </row>
    <row r="5" spans="1:1" x14ac:dyDescent="0.3">
      <c r="A5" s="37" t="s">
        <v>100</v>
      </c>
    </row>
    <row r="6" spans="1:1" x14ac:dyDescent="0.3">
      <c r="A6" s="37" t="s">
        <v>101</v>
      </c>
    </row>
    <row r="7" spans="1:1" x14ac:dyDescent="0.3">
      <c r="A7" s="37" t="s">
        <v>102</v>
      </c>
    </row>
    <row r="8" spans="1:1" x14ac:dyDescent="0.3">
      <c r="A8" s="37" t="s">
        <v>103</v>
      </c>
    </row>
    <row r="9" spans="1:1" x14ac:dyDescent="0.3">
      <c r="A9" s="37" t="s">
        <v>104</v>
      </c>
    </row>
    <row r="10" spans="1:1" x14ac:dyDescent="0.3">
      <c r="A10" s="37" t="s">
        <v>105</v>
      </c>
    </row>
    <row r="11" spans="1:1" x14ac:dyDescent="0.3">
      <c r="A11" s="37" t="s">
        <v>106</v>
      </c>
    </row>
    <row r="12" spans="1:1" x14ac:dyDescent="0.3">
      <c r="A12" s="37" t="s">
        <v>107</v>
      </c>
    </row>
    <row r="13" spans="1:1" x14ac:dyDescent="0.3">
      <c r="A13" s="37" t="s">
        <v>108</v>
      </c>
    </row>
    <row r="14" spans="1:1" x14ac:dyDescent="0.3">
      <c r="A14" s="37" t="s">
        <v>109</v>
      </c>
    </row>
    <row r="15" spans="1:1" x14ac:dyDescent="0.3">
      <c r="A15" s="37" t="s">
        <v>110</v>
      </c>
    </row>
    <row r="16" spans="1:1" x14ac:dyDescent="0.3">
      <c r="A16" s="37" t="s">
        <v>111</v>
      </c>
    </row>
    <row r="17" spans="1:1" x14ac:dyDescent="0.3">
      <c r="A17" s="37" t="s">
        <v>112</v>
      </c>
    </row>
    <row r="18" spans="1:1" x14ac:dyDescent="0.3">
      <c r="A18" s="38" t="s">
        <v>113</v>
      </c>
    </row>
    <row r="19" spans="1:1" x14ac:dyDescent="0.3">
      <c r="A19" s="39" t="s">
        <v>114</v>
      </c>
    </row>
    <row r="20" spans="1:1" x14ac:dyDescent="0.3">
      <c r="A20" s="39" t="s">
        <v>115</v>
      </c>
    </row>
    <row r="21" spans="1:1" x14ac:dyDescent="0.3">
      <c r="A21" s="39" t="s">
        <v>116</v>
      </c>
    </row>
    <row r="22" spans="1:1" x14ac:dyDescent="0.3">
      <c r="A22" s="39" t="s">
        <v>117</v>
      </c>
    </row>
    <row r="23" spans="1:1" x14ac:dyDescent="0.3">
      <c r="A23" s="39" t="s">
        <v>118</v>
      </c>
    </row>
    <row r="24" spans="1:1" x14ac:dyDescent="0.3">
      <c r="A24" s="39" t="s">
        <v>119</v>
      </c>
    </row>
    <row r="25" spans="1:1" x14ac:dyDescent="0.3">
      <c r="A25" s="39" t="s">
        <v>120</v>
      </c>
    </row>
    <row r="26" spans="1:1" x14ac:dyDescent="0.3">
      <c r="A26" s="39" t="s">
        <v>121</v>
      </c>
    </row>
    <row r="27" spans="1:1" x14ac:dyDescent="0.3">
      <c r="A27" s="39" t="s">
        <v>122</v>
      </c>
    </row>
    <row r="28" spans="1:1" x14ac:dyDescent="0.3">
      <c r="A28" s="39" t="s">
        <v>123</v>
      </c>
    </row>
    <row r="29" spans="1:1" x14ac:dyDescent="0.3">
      <c r="A29" s="39" t="s">
        <v>124</v>
      </c>
    </row>
    <row r="30" spans="1:1" x14ac:dyDescent="0.3">
      <c r="A30" s="39" t="s">
        <v>125</v>
      </c>
    </row>
    <row r="31" spans="1:1" x14ac:dyDescent="0.3">
      <c r="A31" s="39" t="s">
        <v>126</v>
      </c>
    </row>
    <row r="32" spans="1:1" x14ac:dyDescent="0.3">
      <c r="A32" s="40" t="s">
        <v>127</v>
      </c>
    </row>
    <row r="33" spans="1:1" x14ac:dyDescent="0.3">
      <c r="A33" s="39" t="s">
        <v>128</v>
      </c>
    </row>
    <row r="34" spans="1:1" x14ac:dyDescent="0.3">
      <c r="A34" s="39" t="s">
        <v>129</v>
      </c>
    </row>
    <row r="35" spans="1:1" x14ac:dyDescent="0.3">
      <c r="A35" s="39" t="s">
        <v>130</v>
      </c>
    </row>
    <row r="36" spans="1:1" x14ac:dyDescent="0.3">
      <c r="A36" s="39" t="s">
        <v>131</v>
      </c>
    </row>
    <row r="37" spans="1:1" x14ac:dyDescent="0.3">
      <c r="A37" s="39" t="s">
        <v>132</v>
      </c>
    </row>
    <row r="38" spans="1:1" x14ac:dyDescent="0.3">
      <c r="A38" s="39" t="s">
        <v>133</v>
      </c>
    </row>
    <row r="39" spans="1:1" x14ac:dyDescent="0.3">
      <c r="A39" s="39" t="s">
        <v>134</v>
      </c>
    </row>
    <row r="40" spans="1:1" x14ac:dyDescent="0.3">
      <c r="A40" s="39" t="s">
        <v>135</v>
      </c>
    </row>
    <row r="41" spans="1:1" x14ac:dyDescent="0.3">
      <c r="A41" s="39" t="s">
        <v>136</v>
      </c>
    </row>
    <row r="42" spans="1:1" x14ac:dyDescent="0.3">
      <c r="A42" s="39" t="s">
        <v>137</v>
      </c>
    </row>
    <row r="43" spans="1:1" x14ac:dyDescent="0.3">
      <c r="A43" s="39" t="s">
        <v>138</v>
      </c>
    </row>
    <row r="44" spans="1:1" x14ac:dyDescent="0.3">
      <c r="A44" s="39" t="s">
        <v>139</v>
      </c>
    </row>
    <row r="45" spans="1:1" x14ac:dyDescent="0.3">
      <c r="A45" s="39" t="s">
        <v>140</v>
      </c>
    </row>
    <row r="46" spans="1:1" x14ac:dyDescent="0.3">
      <c r="A46" s="39" t="s">
        <v>141</v>
      </c>
    </row>
    <row r="47" spans="1:1" x14ac:dyDescent="0.3">
      <c r="A47" s="40" t="s">
        <v>142</v>
      </c>
    </row>
    <row r="48" spans="1:1" x14ac:dyDescent="0.3">
      <c r="A48" s="39" t="s">
        <v>143</v>
      </c>
    </row>
    <row r="49" spans="1:1" x14ac:dyDescent="0.3">
      <c r="A49" s="39" t="s">
        <v>144</v>
      </c>
    </row>
    <row r="50" spans="1:1" x14ac:dyDescent="0.3">
      <c r="A50" s="39" t="s">
        <v>145</v>
      </c>
    </row>
    <row r="51" spans="1:1" x14ac:dyDescent="0.3">
      <c r="A51" s="39" t="s">
        <v>146</v>
      </c>
    </row>
    <row r="52" spans="1:1" x14ac:dyDescent="0.3">
      <c r="A52" s="39" t="s">
        <v>147</v>
      </c>
    </row>
    <row r="53" spans="1:1" x14ac:dyDescent="0.3">
      <c r="A53" s="39" t="s">
        <v>148</v>
      </c>
    </row>
    <row r="54" spans="1:1" x14ac:dyDescent="0.3">
      <c r="A54" s="39" t="s">
        <v>149</v>
      </c>
    </row>
    <row r="55" spans="1:1" x14ac:dyDescent="0.3">
      <c r="A55" s="39" t="s">
        <v>150</v>
      </c>
    </row>
    <row r="56" spans="1:1" x14ac:dyDescent="0.3">
      <c r="A56" s="39" t="s">
        <v>151</v>
      </c>
    </row>
    <row r="57" spans="1:1" x14ac:dyDescent="0.3">
      <c r="A57" s="39" t="s">
        <v>152</v>
      </c>
    </row>
    <row r="58" spans="1:1" x14ac:dyDescent="0.3">
      <c r="A58" s="39" t="s">
        <v>153</v>
      </c>
    </row>
    <row r="59" spans="1:1" x14ac:dyDescent="0.3">
      <c r="A59" s="39" t="s">
        <v>154</v>
      </c>
    </row>
    <row r="60" spans="1:1" x14ac:dyDescent="0.3">
      <c r="A60" s="39" t="s">
        <v>155</v>
      </c>
    </row>
    <row r="61" spans="1:1" x14ac:dyDescent="0.3">
      <c r="A61" s="40" t="s">
        <v>156</v>
      </c>
    </row>
    <row r="62" spans="1:1" x14ac:dyDescent="0.3">
      <c r="A62" s="39" t="s">
        <v>157</v>
      </c>
    </row>
    <row r="63" spans="1:1" x14ac:dyDescent="0.3">
      <c r="A63" s="39" t="s">
        <v>158</v>
      </c>
    </row>
    <row r="64" spans="1:1" x14ac:dyDescent="0.3">
      <c r="A64" s="39" t="s">
        <v>159</v>
      </c>
    </row>
    <row r="65" spans="1:1" x14ac:dyDescent="0.3">
      <c r="A65" s="39" t="s">
        <v>160</v>
      </c>
    </row>
    <row r="66" spans="1:1" x14ac:dyDescent="0.3">
      <c r="A66" s="39" t="s">
        <v>161</v>
      </c>
    </row>
    <row r="67" spans="1:1" x14ac:dyDescent="0.3">
      <c r="A67" s="39" t="s">
        <v>162</v>
      </c>
    </row>
    <row r="68" spans="1:1" x14ac:dyDescent="0.3">
      <c r="A68" s="39" t="s">
        <v>163</v>
      </c>
    </row>
    <row r="69" spans="1:1" x14ac:dyDescent="0.3">
      <c r="A69" s="39" t="s">
        <v>164</v>
      </c>
    </row>
    <row r="70" spans="1:1" x14ac:dyDescent="0.3">
      <c r="A70" s="39" t="s">
        <v>165</v>
      </c>
    </row>
    <row r="71" spans="1:1" x14ac:dyDescent="0.3">
      <c r="A71" s="39" t="s">
        <v>166</v>
      </c>
    </row>
    <row r="72" spans="1:1" x14ac:dyDescent="0.3">
      <c r="A72" s="39" t="s">
        <v>167</v>
      </c>
    </row>
    <row r="73" spans="1:1" x14ac:dyDescent="0.3">
      <c r="A73" s="39" t="s">
        <v>168</v>
      </c>
    </row>
    <row r="74" spans="1:1" x14ac:dyDescent="0.3">
      <c r="A74" s="39" t="s">
        <v>169</v>
      </c>
    </row>
    <row r="75" spans="1:1" x14ac:dyDescent="0.3">
      <c r="A75" s="39" t="s">
        <v>170</v>
      </c>
    </row>
    <row r="76" spans="1:1" x14ac:dyDescent="0.3">
      <c r="A76" s="39" t="s">
        <v>171</v>
      </c>
    </row>
    <row r="77" spans="1:1" x14ac:dyDescent="0.3">
      <c r="A77" s="40" t="s">
        <v>172</v>
      </c>
    </row>
    <row r="78" spans="1:1" x14ac:dyDescent="0.3">
      <c r="A78" s="39" t="s">
        <v>173</v>
      </c>
    </row>
    <row r="79" spans="1:1" x14ac:dyDescent="0.3">
      <c r="A79" s="39" t="s">
        <v>174</v>
      </c>
    </row>
    <row r="80" spans="1:1" x14ac:dyDescent="0.3">
      <c r="A80" s="39" t="s">
        <v>175</v>
      </c>
    </row>
    <row r="81" spans="1:1" x14ac:dyDescent="0.3">
      <c r="A81" s="39" t="s">
        <v>176</v>
      </c>
    </row>
    <row r="82" spans="1:1" x14ac:dyDescent="0.3">
      <c r="A82" s="39" t="s">
        <v>177</v>
      </c>
    </row>
    <row r="83" spans="1:1" x14ac:dyDescent="0.3">
      <c r="A83" s="39" t="s">
        <v>178</v>
      </c>
    </row>
    <row r="84" spans="1:1" x14ac:dyDescent="0.3">
      <c r="A84" s="39" t="s">
        <v>179</v>
      </c>
    </row>
    <row r="85" spans="1:1" x14ac:dyDescent="0.3">
      <c r="A85" s="39" t="s">
        <v>180</v>
      </c>
    </row>
    <row r="86" spans="1:1" x14ac:dyDescent="0.3">
      <c r="A86" s="39" t="s">
        <v>181</v>
      </c>
    </row>
    <row r="87" spans="1:1" x14ac:dyDescent="0.3">
      <c r="A87" s="39" t="s">
        <v>182</v>
      </c>
    </row>
    <row r="88" spans="1:1" x14ac:dyDescent="0.3">
      <c r="A88" s="39" t="s">
        <v>183</v>
      </c>
    </row>
    <row r="89" spans="1:1" x14ac:dyDescent="0.3">
      <c r="A89" s="39" t="s">
        <v>184</v>
      </c>
    </row>
    <row r="90" spans="1:1" x14ac:dyDescent="0.3">
      <c r="A90" s="39" t="s">
        <v>185</v>
      </c>
    </row>
    <row r="91" spans="1:1" x14ac:dyDescent="0.3">
      <c r="A91" s="39" t="s">
        <v>186</v>
      </c>
    </row>
    <row r="92" spans="1:1" x14ac:dyDescent="0.3">
      <c r="A92" s="39" t="s">
        <v>187</v>
      </c>
    </row>
    <row r="93" spans="1:1" x14ac:dyDescent="0.3">
      <c r="A93" s="39" t="s">
        <v>188</v>
      </c>
    </row>
    <row r="94" spans="1:1" x14ac:dyDescent="0.3">
      <c r="A94" s="39" t="s">
        <v>189</v>
      </c>
    </row>
    <row r="95" spans="1:1" x14ac:dyDescent="0.3">
      <c r="A95" s="40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C6F5E-B712-46DE-BB83-6052FD248AD2}">
  <dimension ref="A1:K21"/>
  <sheetViews>
    <sheetView showGridLines="0" topLeftCell="A15" workbookViewId="0">
      <selection activeCell="C22" sqref="C22"/>
    </sheetView>
  </sheetViews>
  <sheetFormatPr baseColWidth="10" defaultRowHeight="14.4" x14ac:dyDescent="0.3"/>
  <cols>
    <col min="1" max="2" width="6.6640625" bestFit="1" customWidth="1"/>
    <col min="3" max="3" width="19.5546875" customWidth="1"/>
    <col min="4" max="4" width="17.6640625" customWidth="1"/>
    <col min="6" max="6" width="6.6640625" bestFit="1" customWidth="1"/>
    <col min="8" max="8" width="41.6640625" customWidth="1"/>
    <col min="10" max="10" width="18.6640625" bestFit="1" customWidth="1"/>
    <col min="11" max="11" width="15.5546875" bestFit="1" customWidth="1"/>
  </cols>
  <sheetData>
    <row r="1" spans="1:11" ht="15" thickBot="1" x14ac:dyDescent="0.35"/>
    <row r="2" spans="1:11" ht="15" thickBot="1" x14ac:dyDescent="0.35">
      <c r="A2" s="207" t="s">
        <v>83</v>
      </c>
      <c r="B2" s="209"/>
      <c r="C2" s="209"/>
      <c r="D2" s="210"/>
      <c r="F2" s="207" t="s">
        <v>20</v>
      </c>
      <c r="G2" s="209"/>
      <c r="H2" s="209"/>
      <c r="J2" s="211" t="s">
        <v>94</v>
      </c>
      <c r="K2" s="211"/>
    </row>
    <row r="3" spans="1:11" ht="15" thickBot="1" x14ac:dyDescent="0.35">
      <c r="A3" s="41" t="s">
        <v>92</v>
      </c>
      <c r="B3" s="42" t="s">
        <v>91</v>
      </c>
      <c r="C3" s="207" t="s">
        <v>191</v>
      </c>
      <c r="D3" s="208"/>
      <c r="F3" s="41" t="s">
        <v>92</v>
      </c>
      <c r="G3" s="42" t="s">
        <v>91</v>
      </c>
      <c r="H3" s="47" t="s">
        <v>191</v>
      </c>
      <c r="J3" s="57" t="s">
        <v>210</v>
      </c>
      <c r="K3" s="58" t="s">
        <v>211</v>
      </c>
    </row>
    <row r="4" spans="1:11" ht="55.8" thickBot="1" x14ac:dyDescent="0.35">
      <c r="A4" s="43" t="s">
        <v>192</v>
      </c>
      <c r="B4" s="44">
        <v>4</v>
      </c>
      <c r="C4" s="45" t="s">
        <v>193</v>
      </c>
      <c r="D4" s="44" t="s">
        <v>194</v>
      </c>
      <c r="F4" s="43" t="s">
        <v>24</v>
      </c>
      <c r="G4" s="44">
        <v>4</v>
      </c>
      <c r="H4" s="48" t="s">
        <v>204</v>
      </c>
      <c r="J4" s="49" t="s">
        <v>212</v>
      </c>
      <c r="K4" s="50" t="s">
        <v>213</v>
      </c>
    </row>
    <row r="5" spans="1:11" ht="55.8" thickBot="1" x14ac:dyDescent="0.35">
      <c r="A5" s="43" t="s">
        <v>195</v>
      </c>
      <c r="B5" s="44">
        <v>6</v>
      </c>
      <c r="C5" s="46" t="s">
        <v>196</v>
      </c>
      <c r="D5" s="44" t="s">
        <v>197</v>
      </c>
      <c r="F5" s="43" t="s">
        <v>205</v>
      </c>
      <c r="G5" s="44">
        <v>6</v>
      </c>
      <c r="H5" s="48" t="s">
        <v>206</v>
      </c>
      <c r="J5" s="51" t="s">
        <v>214</v>
      </c>
      <c r="K5" s="52" t="s">
        <v>215</v>
      </c>
    </row>
    <row r="6" spans="1:11" ht="55.8" thickBot="1" x14ac:dyDescent="0.35">
      <c r="A6" s="43" t="s">
        <v>198</v>
      </c>
      <c r="B6" s="44">
        <v>8</v>
      </c>
      <c r="C6" s="46" t="s">
        <v>199</v>
      </c>
      <c r="D6" s="44" t="s">
        <v>200</v>
      </c>
      <c r="F6" s="43" t="s">
        <v>22</v>
      </c>
      <c r="G6" s="44">
        <v>8</v>
      </c>
      <c r="H6" s="48" t="s">
        <v>207</v>
      </c>
      <c r="J6" s="53" t="s">
        <v>216</v>
      </c>
      <c r="K6" s="54" t="s">
        <v>217</v>
      </c>
    </row>
    <row r="7" spans="1:11" ht="55.8" thickBot="1" x14ac:dyDescent="0.35">
      <c r="A7" s="43" t="s">
        <v>201</v>
      </c>
      <c r="B7" s="44">
        <v>10</v>
      </c>
      <c r="C7" s="46" t="s">
        <v>202</v>
      </c>
      <c r="D7" s="44" t="s">
        <v>203</v>
      </c>
      <c r="F7" s="43" t="s">
        <v>208</v>
      </c>
      <c r="G7" s="44">
        <v>10</v>
      </c>
      <c r="H7" s="48" t="s">
        <v>209</v>
      </c>
      <c r="J7" s="55" t="s">
        <v>218</v>
      </c>
      <c r="K7" s="56" t="s">
        <v>219</v>
      </c>
    </row>
    <row r="9" spans="1:11" ht="15" thickBot="1" x14ac:dyDescent="0.35"/>
    <row r="10" spans="1:11" ht="15" thickBot="1" x14ac:dyDescent="0.35">
      <c r="C10" s="207" t="s">
        <v>243</v>
      </c>
      <c r="D10" s="208"/>
      <c r="F10" s="207" t="s">
        <v>241</v>
      </c>
      <c r="G10" s="209"/>
      <c r="H10" s="209"/>
      <c r="I10" s="209"/>
    </row>
    <row r="11" spans="1:11" ht="15" thickBot="1" x14ac:dyDescent="0.35">
      <c r="C11" s="59" t="s">
        <v>222</v>
      </c>
      <c r="D11" s="60" t="s">
        <v>191</v>
      </c>
      <c r="F11" s="41" t="s">
        <v>92</v>
      </c>
      <c r="G11" s="42" t="s">
        <v>91</v>
      </c>
      <c r="H11" s="207" t="s">
        <v>232</v>
      </c>
      <c r="I11" s="210"/>
    </row>
    <row r="12" spans="1:11" ht="83.4" thickBot="1" x14ac:dyDescent="0.35">
      <c r="C12" s="61" t="s">
        <v>223</v>
      </c>
      <c r="D12" s="62" t="s">
        <v>224</v>
      </c>
      <c r="F12" s="43" t="s">
        <v>192</v>
      </c>
      <c r="G12" s="44">
        <v>1</v>
      </c>
      <c r="H12" s="44" t="s">
        <v>233</v>
      </c>
      <c r="I12" s="64" t="s">
        <v>234</v>
      </c>
    </row>
    <row r="13" spans="1:11" ht="97.2" thickBot="1" x14ac:dyDescent="0.35">
      <c r="C13" s="61" t="s">
        <v>225</v>
      </c>
      <c r="D13" s="62" t="s">
        <v>226</v>
      </c>
      <c r="F13" s="43" t="s">
        <v>195</v>
      </c>
      <c r="G13" s="44">
        <v>2</v>
      </c>
      <c r="H13" s="44" t="s">
        <v>235</v>
      </c>
      <c r="I13" s="64" t="s">
        <v>236</v>
      </c>
    </row>
    <row r="14" spans="1:11" ht="83.4" thickBot="1" x14ac:dyDescent="0.35">
      <c r="C14" s="61" t="s">
        <v>23</v>
      </c>
      <c r="D14" s="62" t="s">
        <v>227</v>
      </c>
      <c r="F14" s="43" t="s">
        <v>198</v>
      </c>
      <c r="G14" s="44">
        <v>3</v>
      </c>
      <c r="H14" s="44" t="s">
        <v>237</v>
      </c>
      <c r="I14" s="64" t="s">
        <v>238</v>
      </c>
    </row>
    <row r="15" spans="1:11" ht="111" thickBot="1" x14ac:dyDescent="0.35">
      <c r="C15" s="61" t="s">
        <v>228</v>
      </c>
      <c r="D15" s="62" t="s">
        <v>229</v>
      </c>
      <c r="F15" s="43" t="s">
        <v>201</v>
      </c>
      <c r="G15" s="44">
        <v>4</v>
      </c>
      <c r="H15" s="44" t="s">
        <v>239</v>
      </c>
      <c r="I15" s="64" t="s">
        <v>240</v>
      </c>
    </row>
    <row r="16" spans="1:11" ht="69.599999999999994" thickBot="1" x14ac:dyDescent="0.35">
      <c r="C16" s="61" t="s">
        <v>230</v>
      </c>
      <c r="D16" s="63" t="s">
        <v>231</v>
      </c>
    </row>
    <row r="17" spans="3:4" ht="15" thickBot="1" x14ac:dyDescent="0.35"/>
    <row r="18" spans="3:4" ht="15" thickBot="1" x14ac:dyDescent="0.35">
      <c r="C18" s="59" t="s">
        <v>265</v>
      </c>
      <c r="D18" s="60" t="s">
        <v>191</v>
      </c>
    </row>
    <row r="19" spans="3:4" x14ac:dyDescent="0.3">
      <c r="C19" s="103" t="s">
        <v>269</v>
      </c>
      <c r="D19" s="103" t="s">
        <v>266</v>
      </c>
    </row>
    <row r="20" spans="3:4" x14ac:dyDescent="0.3">
      <c r="C20" s="103" t="s">
        <v>271</v>
      </c>
      <c r="D20" s="103" t="s">
        <v>267</v>
      </c>
    </row>
    <row r="21" spans="3:4" x14ac:dyDescent="0.3">
      <c r="C21" s="103" t="s">
        <v>270</v>
      </c>
      <c r="D21" s="103" t="s">
        <v>268</v>
      </c>
    </row>
  </sheetData>
  <mergeCells count="7">
    <mergeCell ref="C3:D3"/>
    <mergeCell ref="A2:D2"/>
    <mergeCell ref="F2:H2"/>
    <mergeCell ref="J2:K2"/>
    <mergeCell ref="H11:I11"/>
    <mergeCell ref="F10:I10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c98f9ab-b638-4b59-9e4a-7fd3c20c2cae" xsi:nil="true"/>
    <TaxCatchAll xmlns="9cefc3f5-f905-483c-be6c-daf987620fe4" xsi:nil="true"/>
    <lcf76f155ced4ddcb4097134ff3c332f xmlns="1c98f9ab-b638-4b59-9e4a-7fd3c20c2c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B413ED17B0BE4F89170ACDD12B4B73" ma:contentTypeVersion="12" ma:contentTypeDescription="Crear nuevo documento." ma:contentTypeScope="" ma:versionID="01d925241a246e613c3681c665e74dea">
  <xsd:schema xmlns:xsd="http://www.w3.org/2001/XMLSchema" xmlns:xs="http://www.w3.org/2001/XMLSchema" xmlns:p="http://schemas.microsoft.com/office/2006/metadata/properties" xmlns:ns2="1c98f9ab-b638-4b59-9e4a-7fd3c20c2cae" xmlns:ns3="9cefc3f5-f905-483c-be6c-daf987620fe4" targetNamespace="http://schemas.microsoft.com/office/2006/metadata/properties" ma:root="true" ma:fieldsID="baa206ac1c99f0dd4950dba2c01082ea" ns2:_="" ns3:_="">
    <xsd:import namespace="1c98f9ab-b638-4b59-9e4a-7fd3c20c2cae"/>
    <xsd:import namespace="9cefc3f5-f905-483c-be6c-daf987620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8f9ab-b638-4b59-9e4a-7fd3c20c2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e6348db9-b7cf-4dd4-a241-88601c101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fc3f5-f905-483c-be6c-daf987620f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3776043-3b00-4887-952d-cc7eb324008d}" ma:internalName="TaxCatchAll" ma:showField="CatchAllData" ma:web="9cefc3f5-f905-483c-be6c-daf987620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CA0160-A9BE-4276-8C14-45EAA6C401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26C89D-C468-4AA0-9ABC-BBC9A62B5D18}">
  <ds:schemaRefs>
    <ds:schemaRef ds:uri="http://schemas.microsoft.com/office/2006/metadata/properties"/>
    <ds:schemaRef ds:uri="http://schemas.microsoft.com/office/infopath/2007/PartnerControls"/>
    <ds:schemaRef ds:uri="1c98f9ab-b638-4b59-9e4a-7fd3c20c2cae"/>
    <ds:schemaRef ds:uri="9cefc3f5-f905-483c-be6c-daf987620fe4"/>
  </ds:schemaRefs>
</ds:datastoreItem>
</file>

<file path=customXml/itemProps3.xml><?xml version="1.0" encoding="utf-8"?>
<ds:datastoreItem xmlns:ds="http://schemas.openxmlformats.org/officeDocument/2006/customXml" ds:itemID="{4624A8FF-885E-4B13-B029-82A5D8776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8f9ab-b638-4b59-9e4a-7fd3c20c2cae"/>
    <ds:schemaRef ds:uri="9cefc3f5-f905-483c-be6c-daf987620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Notas</vt:lpstr>
      <vt:lpstr>Riesgos</vt:lpstr>
      <vt:lpstr>Oportunidades</vt:lpstr>
      <vt:lpstr>Contexto_y_PI</vt:lpstr>
      <vt:lpstr>Plan de Tratamiento</vt:lpstr>
      <vt:lpstr>ControlesA</vt:lpstr>
      <vt:lpstr>Anexos</vt:lpstr>
      <vt:lpstr>'Plan de Tratamiento'!Área_de_impresión</vt:lpstr>
      <vt:lpstr>Riesgos!Área_de_impresión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Franco-PC</dc:creator>
  <cp:keywords/>
  <dc:description/>
  <cp:lastModifiedBy>Sandra Lizeth Diaz Guerra</cp:lastModifiedBy>
  <cp:revision/>
  <dcterms:created xsi:type="dcterms:W3CDTF">2015-11-21T16:54:13Z</dcterms:created>
  <dcterms:modified xsi:type="dcterms:W3CDTF">2025-03-13T22:34:59Z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0x0101004DB413ED17B0BE4F89170ACDD12B4B73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